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NRPO SIA\A - FINANCIERINGSINSTRUMENTEN\DUT (Driving Urban Transitions)\UTC 2023 Additional Call\"/>
    </mc:Choice>
  </mc:AlternateContent>
  <bookViews>
    <workbookView xWindow="-15" yWindow="0" windowWidth="20505" windowHeight="5790" tabRatio="844"/>
  </bookViews>
  <sheets>
    <sheet name="Voorblad" sheetId="8" r:id="rId1"/>
    <sheet name="Subsidievaststelling" sheetId="10" state="hidden" r:id="rId2"/>
    <sheet name="Samenvattend overzicht" sheetId="1" r:id="rId3"/>
    <sheet name="Dekking" sheetId="11" r:id="rId4"/>
    <sheet name="Typen organisatie" sheetId="12" state="hidden" r:id="rId5"/>
    <sheet name="Werkpakket 1" sheetId="2" r:id="rId6"/>
    <sheet name="Werkpakket 2" sheetId="3" r:id="rId7"/>
    <sheet name="Werkpakket 3" sheetId="4" r:id="rId8"/>
    <sheet name="Werkpakket 4" sheetId="5" r:id="rId9"/>
    <sheet name="Werkpakket 5" sheetId="6" r:id="rId10"/>
    <sheet name="Projectmanagement" sheetId="9" r:id="rId11"/>
    <sheet name="Materiële kosten" sheetId="7" r:id="rId12"/>
  </sheets>
  <definedNames>
    <definedName name="_xlnm._FilterDatabase" localSheetId="11" hidden="1">'Materiële kosten'!$A$9:$F$9</definedName>
    <definedName name="_xlnm._FilterDatabase" localSheetId="10" hidden="1">Projectmanagement!$A$9:$L$9</definedName>
    <definedName name="_xlnm._FilterDatabase" localSheetId="5" hidden="1">'Werkpakket 1'!$A$9:$L$83</definedName>
    <definedName name="_xlnm._FilterDatabase" localSheetId="6" hidden="1">'Werkpakket 2'!$A$9:$L$9</definedName>
    <definedName name="_xlnm._FilterDatabase" localSheetId="7" hidden="1">'Werkpakket 3'!$A$9:$L$9</definedName>
    <definedName name="_xlnm._FilterDatabase" localSheetId="8" hidden="1">'Werkpakket 4'!$A$9:$L$9</definedName>
    <definedName name="_xlnm._FilterDatabase" localSheetId="9" hidden="1">'Werkpakket 5'!$A$9:$L$9</definedName>
    <definedName name="_xlnm.Print_Area" localSheetId="3">Dekking!$A$1:$G$65</definedName>
    <definedName name="_xlnm.Print_Area" localSheetId="2">'Samenvattend overzicht'!$A$1:$L$81</definedName>
    <definedName name="_xlnm.Print_Area" localSheetId="1">Subsidievaststelling!$A$1:$I$81</definedName>
    <definedName name="_xlnm.Print_Area" localSheetId="0">Voorblad!$A$1:$T$54</definedName>
    <definedName name="_xlnm.Print_Titles" localSheetId="11">'Materiële kosten'!$A:$B,'Materiële kosten'!$1:$12</definedName>
    <definedName name="_xlnm.Print_Titles" localSheetId="10">Projectmanagement!$A:$E,Projectmanagement!$1:$10</definedName>
    <definedName name="_xlnm.Print_Titles" localSheetId="5">'Werkpakket 1'!$A:$E,'Werkpakket 1'!$1:$10</definedName>
    <definedName name="_xlnm.Print_Titles" localSheetId="6">'Werkpakket 2'!$A:$E,'Werkpakket 2'!$1:$10</definedName>
    <definedName name="_xlnm.Print_Titles" localSheetId="7">'Werkpakket 3'!$A:$E,'Werkpakket 3'!$1:$10</definedName>
    <definedName name="_xlnm.Print_Titles" localSheetId="8">'Werkpakket 4'!$A:$E,'Werkpakket 4'!$1:$10</definedName>
    <definedName name="_xlnm.Print_Titles" localSheetId="9">'Werkpakket 5'!$A:$E,'Werkpakket 5'!$1:$10</definedName>
  </definedNames>
  <calcPr calcId="162913"/>
</workbook>
</file>

<file path=xl/calcChain.xml><?xml version="1.0" encoding="utf-8"?>
<calcChain xmlns="http://schemas.openxmlformats.org/spreadsheetml/2006/main">
  <c r="N34" i="1" l="1"/>
  <c r="N33" i="1"/>
  <c r="P14" i="11" l="1"/>
  <c r="P7" i="11"/>
  <c r="P8" i="11"/>
  <c r="P9" i="11"/>
  <c r="P10" i="11"/>
  <c r="P11" i="11"/>
  <c r="P12" i="11"/>
  <c r="P13" i="11"/>
  <c r="P6" i="11"/>
  <c r="B24" i="1" l="1"/>
  <c r="O10" i="1" l="1"/>
  <c r="B39" i="8"/>
  <c r="B36" i="8" l="1"/>
  <c r="O9" i="1"/>
  <c r="M24" i="1"/>
  <c r="M16" i="1"/>
  <c r="O28" i="11"/>
  <c r="G28" i="11"/>
  <c r="F10" i="7"/>
  <c r="D10" i="7"/>
  <c r="B17" i="11"/>
  <c r="C7" i="10"/>
  <c r="L10" i="9"/>
  <c r="L10" i="6"/>
  <c r="L10" i="5"/>
  <c r="L10" i="4"/>
  <c r="L10" i="3"/>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H11" i="3"/>
  <c r="H10" i="3" s="1"/>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J22" i="1" l="1"/>
  <c r="G32" i="10" s="1"/>
  <c r="H22" i="1"/>
  <c r="C32" i="10" s="1"/>
  <c r="F22" i="1"/>
  <c r="G20" i="10" s="1"/>
  <c r="A4" i="3"/>
  <c r="A4" i="4"/>
  <c r="A4" i="5"/>
  <c r="A4" i="6"/>
  <c r="A4" i="9"/>
  <c r="A4" i="7"/>
  <c r="A4" i="2"/>
  <c r="F12" i="7"/>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B5" i="8"/>
  <c r="C5" i="1" s="1"/>
  <c r="D12" i="7"/>
  <c r="E22" i="1" l="1"/>
  <c r="E20" i="10" s="1"/>
  <c r="I22" i="1"/>
  <c r="E32" i="10" s="1"/>
  <c r="B16" i="1"/>
  <c r="B19" i="1"/>
  <c r="B20" i="1"/>
  <c r="B15" i="1"/>
  <c r="B18" i="1"/>
  <c r="B22" i="1"/>
  <c r="B17" i="1"/>
  <c r="C22" i="1"/>
  <c r="K29" i="11"/>
  <c r="C29" i="11"/>
  <c r="L14" i="11"/>
  <c r="L13" i="11"/>
  <c r="L12" i="11"/>
  <c r="L11" i="11"/>
  <c r="L10" i="11"/>
  <c r="L9" i="11"/>
  <c r="L8" i="11"/>
  <c r="L7" i="11"/>
  <c r="L6" i="11"/>
  <c r="D7" i="11"/>
  <c r="D8" i="11"/>
  <c r="D9" i="11"/>
  <c r="D10" i="11"/>
  <c r="D11" i="11"/>
  <c r="D12" i="11"/>
  <c r="D13" i="11"/>
  <c r="D14" i="11"/>
  <c r="D6" i="11"/>
  <c r="N28" i="11"/>
  <c r="C20" i="10" l="1"/>
  <c r="D22" i="1"/>
  <c r="H11" i="9"/>
  <c r="H12" i="9"/>
  <c r="H13" i="9"/>
  <c r="H14" i="9"/>
  <c r="H15" i="9"/>
  <c r="H16" i="9"/>
  <c r="H17" i="9"/>
  <c r="H10" i="9" l="1"/>
  <c r="A2" i="1"/>
  <c r="C6" i="10"/>
  <c r="N10" i="1"/>
  <c r="N9" i="1"/>
  <c r="C4" i="10" l="1"/>
  <c r="C5" i="10"/>
  <c r="F3" i="11" l="1"/>
  <c r="F2" i="11"/>
  <c r="E2" i="11"/>
  <c r="B4" i="1" l="1"/>
  <c r="E3" i="11" l="1"/>
  <c r="A1" i="11"/>
  <c r="A1" i="1"/>
  <c r="N42" i="10" l="1"/>
  <c r="N45" i="10"/>
  <c r="N39" i="10"/>
  <c r="B32" i="10"/>
  <c r="B44" i="10" s="1"/>
  <c r="B31" i="10"/>
  <c r="B43" i="10" s="1"/>
  <c r="A1" i="10"/>
  <c r="H71" i="9"/>
  <c r="L71" i="9"/>
  <c r="H72" i="9"/>
  <c r="L72" i="9"/>
  <c r="H73" i="9"/>
  <c r="L73" i="9"/>
  <c r="H74" i="9"/>
  <c r="L74" i="9"/>
  <c r="H75" i="9"/>
  <c r="L75" i="9"/>
  <c r="H76" i="9"/>
  <c r="L76" i="9"/>
  <c r="H77" i="9"/>
  <c r="L77" i="9"/>
  <c r="H78" i="9"/>
  <c r="L78" i="9"/>
  <c r="H79" i="9"/>
  <c r="L79" i="9"/>
  <c r="H80" i="9"/>
  <c r="L80" i="9"/>
  <c r="H81" i="9"/>
  <c r="L81" i="9"/>
  <c r="H82" i="9"/>
  <c r="L82" i="9"/>
  <c r="H83" i="9"/>
  <c r="L83" i="9"/>
  <c r="H71" i="4"/>
  <c r="H72" i="4"/>
  <c r="H73" i="4"/>
  <c r="H74" i="4"/>
  <c r="H75" i="4"/>
  <c r="H76" i="4"/>
  <c r="H77" i="4"/>
  <c r="H78" i="4"/>
  <c r="H79" i="4"/>
  <c r="H80" i="4"/>
  <c r="H81" i="4"/>
  <c r="H82" i="4"/>
  <c r="H83" i="4"/>
  <c r="H71" i="5"/>
  <c r="L71" i="5"/>
  <c r="H72" i="5"/>
  <c r="L72" i="5"/>
  <c r="H73" i="5"/>
  <c r="L73" i="5"/>
  <c r="H74" i="5"/>
  <c r="L74" i="5"/>
  <c r="H75" i="5"/>
  <c r="L75" i="5"/>
  <c r="H76" i="5"/>
  <c r="L76" i="5"/>
  <c r="H77" i="5"/>
  <c r="L77" i="5"/>
  <c r="H78" i="5"/>
  <c r="L78" i="5"/>
  <c r="H79" i="5"/>
  <c r="L79" i="5"/>
  <c r="H80" i="5"/>
  <c r="L80" i="5"/>
  <c r="H81" i="5"/>
  <c r="L81" i="5"/>
  <c r="H82" i="5"/>
  <c r="L82" i="5"/>
  <c r="H83" i="5"/>
  <c r="L83" i="5"/>
  <c r="H71" i="6"/>
  <c r="L71" i="6"/>
  <c r="H72" i="6"/>
  <c r="L72" i="6"/>
  <c r="H73" i="6"/>
  <c r="L73" i="6"/>
  <c r="H74" i="6"/>
  <c r="L74" i="6"/>
  <c r="H75" i="6"/>
  <c r="L75" i="6"/>
  <c r="H76" i="6"/>
  <c r="L76" i="6"/>
  <c r="H77" i="6"/>
  <c r="L77" i="6"/>
  <c r="H78" i="6"/>
  <c r="L78" i="6"/>
  <c r="H79" i="6"/>
  <c r="L79" i="6"/>
  <c r="H80" i="6"/>
  <c r="L80" i="6"/>
  <c r="H81" i="6"/>
  <c r="L81" i="6"/>
  <c r="H82" i="6"/>
  <c r="L82" i="6"/>
  <c r="H83" i="6"/>
  <c r="L83" i="6"/>
  <c r="H71" i="2"/>
  <c r="H72" i="2"/>
  <c r="H73" i="2"/>
  <c r="H74" i="2"/>
  <c r="H75" i="2"/>
  <c r="H76" i="2"/>
  <c r="H77" i="2"/>
  <c r="H78" i="2"/>
  <c r="H79" i="2"/>
  <c r="H80" i="2"/>
  <c r="H81" i="2"/>
  <c r="H82" i="2"/>
  <c r="H83" i="2"/>
  <c r="B6" i="3"/>
  <c r="B6" i="4"/>
  <c r="B6" i="5"/>
  <c r="B6" i="6"/>
  <c r="B6" i="9"/>
  <c r="B6" i="2"/>
  <c r="A6" i="7"/>
  <c r="H17" i="1"/>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2"/>
  <c r="H15" i="1" s="1"/>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12" i="6"/>
  <c r="H13" i="6"/>
  <c r="H14" i="6"/>
  <c r="H15" i="6"/>
  <c r="H16" i="6"/>
  <c r="H17" i="6"/>
  <c r="H18" i="6"/>
  <c r="H10" i="6" s="1"/>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11" i="4"/>
  <c r="H11" i="5"/>
  <c r="H11" i="6"/>
  <c r="C3" i="9"/>
  <c r="B3" i="9"/>
  <c r="C2" i="9"/>
  <c r="B2" i="9"/>
  <c r="A1" i="9"/>
  <c r="B3" i="7"/>
  <c r="A3" i="7"/>
  <c r="B2" i="7"/>
  <c r="A2" i="7"/>
  <c r="A1" i="7"/>
  <c r="C3" i="6"/>
  <c r="B3" i="6"/>
  <c r="C2" i="6"/>
  <c r="B2" i="6"/>
  <c r="A1" i="6"/>
  <c r="C3" i="5"/>
  <c r="B3" i="5"/>
  <c r="C2" i="5"/>
  <c r="B2" i="5"/>
  <c r="A1" i="5"/>
  <c r="C3" i="4"/>
  <c r="B3" i="4"/>
  <c r="C2" i="4"/>
  <c r="B2" i="4"/>
  <c r="A1" i="4"/>
  <c r="C3" i="3"/>
  <c r="B3" i="3"/>
  <c r="C2" i="3"/>
  <c r="B2" i="3"/>
  <c r="A1" i="3"/>
  <c r="C3" i="2"/>
  <c r="C2" i="2"/>
  <c r="B3" i="2"/>
  <c r="B2" i="2"/>
  <c r="A1" i="2"/>
  <c r="H10" i="5" l="1"/>
  <c r="H10" i="4"/>
  <c r="H20" i="1"/>
  <c r="H19" i="1"/>
  <c r="H18" i="1"/>
  <c r="M38" i="11"/>
  <c r="P38" i="11" s="1"/>
  <c r="M32" i="11"/>
  <c r="P32" i="11" s="1"/>
  <c r="M36" i="11"/>
  <c r="P36" i="11" s="1"/>
  <c r="M40" i="11"/>
  <c r="P40" i="11" s="1"/>
  <c r="M44" i="11"/>
  <c r="P44" i="11" s="1"/>
  <c r="M48" i="11"/>
  <c r="P48" i="11" s="1"/>
  <c r="M52" i="11"/>
  <c r="P52" i="11" s="1"/>
  <c r="M56" i="11"/>
  <c r="P56" i="11" s="1"/>
  <c r="M60" i="11"/>
  <c r="P60" i="11" s="1"/>
  <c r="M64" i="11"/>
  <c r="P64" i="11" s="1"/>
  <c r="M68" i="11"/>
  <c r="P68" i="11" s="1"/>
  <c r="M72" i="11"/>
  <c r="P72" i="11" s="1"/>
  <c r="M76" i="11"/>
  <c r="P76" i="11" s="1"/>
  <c r="M80" i="11"/>
  <c r="P80" i="11" s="1"/>
  <c r="M84" i="11"/>
  <c r="P84" i="11" s="1"/>
  <c r="M88" i="11"/>
  <c r="P88" i="11" s="1"/>
  <c r="M92" i="11"/>
  <c r="P92" i="11" s="1"/>
  <c r="M96" i="11"/>
  <c r="P96" i="11" s="1"/>
  <c r="M100" i="11"/>
  <c r="P100" i="11" s="1"/>
  <c r="M104" i="11"/>
  <c r="P104" i="11" s="1"/>
  <c r="M108" i="11"/>
  <c r="P108" i="11" s="1"/>
  <c r="M112" i="11"/>
  <c r="P112" i="11" s="1"/>
  <c r="M116" i="11"/>
  <c r="P116" i="11" s="1"/>
  <c r="M120" i="11"/>
  <c r="P120" i="11" s="1"/>
  <c r="M124" i="11"/>
  <c r="P124" i="11" s="1"/>
  <c r="M128" i="11"/>
  <c r="P128" i="11" s="1"/>
  <c r="M42" i="11"/>
  <c r="P42" i="11" s="1"/>
  <c r="M50" i="11"/>
  <c r="P50" i="11" s="1"/>
  <c r="M58" i="11"/>
  <c r="P58" i="11" s="1"/>
  <c r="M62" i="11"/>
  <c r="P62" i="11" s="1"/>
  <c r="M70" i="11"/>
  <c r="P70" i="11" s="1"/>
  <c r="M78" i="11"/>
  <c r="P78" i="11" s="1"/>
  <c r="M86" i="11"/>
  <c r="P86" i="11" s="1"/>
  <c r="M94" i="11"/>
  <c r="P94" i="11" s="1"/>
  <c r="M102" i="11"/>
  <c r="P102" i="11" s="1"/>
  <c r="M110" i="11"/>
  <c r="P110" i="11" s="1"/>
  <c r="M118" i="11"/>
  <c r="P118" i="11" s="1"/>
  <c r="M126" i="11"/>
  <c r="P126" i="11" s="1"/>
  <c r="M33" i="11"/>
  <c r="P33" i="11" s="1"/>
  <c r="M37" i="11"/>
  <c r="P37" i="11" s="1"/>
  <c r="M41" i="11"/>
  <c r="P41" i="11" s="1"/>
  <c r="M45" i="11"/>
  <c r="P45" i="11" s="1"/>
  <c r="M49" i="11"/>
  <c r="P49" i="11" s="1"/>
  <c r="M53" i="11"/>
  <c r="P53" i="11" s="1"/>
  <c r="M57" i="11"/>
  <c r="P57" i="11" s="1"/>
  <c r="M61" i="11"/>
  <c r="P61" i="11" s="1"/>
  <c r="M65" i="11"/>
  <c r="P65" i="11" s="1"/>
  <c r="M69" i="11"/>
  <c r="P69" i="11" s="1"/>
  <c r="M73" i="11"/>
  <c r="P73" i="11" s="1"/>
  <c r="M77" i="11"/>
  <c r="P77" i="11" s="1"/>
  <c r="M81" i="11"/>
  <c r="P81" i="11" s="1"/>
  <c r="M85" i="11"/>
  <c r="P85" i="11" s="1"/>
  <c r="M89" i="11"/>
  <c r="P89" i="11" s="1"/>
  <c r="M93" i="11"/>
  <c r="P93" i="11" s="1"/>
  <c r="M97" i="11"/>
  <c r="P97" i="11" s="1"/>
  <c r="M101" i="11"/>
  <c r="P101" i="11" s="1"/>
  <c r="M105" i="11"/>
  <c r="P105" i="11" s="1"/>
  <c r="M109" i="11"/>
  <c r="P109" i="11" s="1"/>
  <c r="M113" i="11"/>
  <c r="P113" i="11" s="1"/>
  <c r="M117" i="11"/>
  <c r="P117" i="11" s="1"/>
  <c r="M121" i="11"/>
  <c r="P121" i="11" s="1"/>
  <c r="M125" i="11"/>
  <c r="P125" i="11" s="1"/>
  <c r="M30" i="11"/>
  <c r="P30" i="11" s="1"/>
  <c r="M34" i="11"/>
  <c r="P34" i="11" s="1"/>
  <c r="M46" i="11"/>
  <c r="P46" i="11" s="1"/>
  <c r="M54" i="11"/>
  <c r="P54" i="11" s="1"/>
  <c r="M66" i="11"/>
  <c r="P66" i="11" s="1"/>
  <c r="M74" i="11"/>
  <c r="P74" i="11" s="1"/>
  <c r="M82" i="11"/>
  <c r="P82" i="11" s="1"/>
  <c r="M90" i="11"/>
  <c r="P90" i="11" s="1"/>
  <c r="M98" i="11"/>
  <c r="P98" i="11" s="1"/>
  <c r="M106" i="11"/>
  <c r="P106" i="11" s="1"/>
  <c r="M114" i="11"/>
  <c r="P114" i="11" s="1"/>
  <c r="M122" i="11"/>
  <c r="P122" i="11" s="1"/>
  <c r="M31" i="11"/>
  <c r="P31" i="11" s="1"/>
  <c r="M47" i="11"/>
  <c r="P47" i="11" s="1"/>
  <c r="M63" i="11"/>
  <c r="P63" i="11" s="1"/>
  <c r="M79" i="11"/>
  <c r="P79" i="11" s="1"/>
  <c r="M95" i="11"/>
  <c r="P95" i="11" s="1"/>
  <c r="M111" i="11"/>
  <c r="P111" i="11" s="1"/>
  <c r="M127" i="11"/>
  <c r="P127" i="11" s="1"/>
  <c r="M35" i="11"/>
  <c r="P35" i="11" s="1"/>
  <c r="M51" i="11"/>
  <c r="P51" i="11" s="1"/>
  <c r="M67" i="11"/>
  <c r="P67" i="11" s="1"/>
  <c r="M83" i="11"/>
  <c r="P83" i="11" s="1"/>
  <c r="M99" i="11"/>
  <c r="P99" i="11" s="1"/>
  <c r="M115" i="11"/>
  <c r="P115" i="11" s="1"/>
  <c r="M59" i="11"/>
  <c r="P59" i="11" s="1"/>
  <c r="M75" i="11"/>
  <c r="P75" i="11" s="1"/>
  <c r="M91" i="11"/>
  <c r="P91" i="11" s="1"/>
  <c r="M107" i="11"/>
  <c r="P107" i="11" s="1"/>
  <c r="M123" i="11"/>
  <c r="P123" i="11" s="1"/>
  <c r="M39" i="11"/>
  <c r="P39" i="11" s="1"/>
  <c r="M55" i="11"/>
  <c r="P55" i="11" s="1"/>
  <c r="M71" i="11"/>
  <c r="P71" i="11" s="1"/>
  <c r="M87" i="11"/>
  <c r="P87" i="11" s="1"/>
  <c r="M103" i="11"/>
  <c r="P103" i="11" s="1"/>
  <c r="M119" i="11"/>
  <c r="P119" i="11" s="1"/>
  <c r="M43" i="11"/>
  <c r="P43" i="11" s="1"/>
  <c r="M29" i="11"/>
  <c r="C20" i="1"/>
  <c r="C19" i="1"/>
  <c r="C18" i="1"/>
  <c r="C17" i="1"/>
  <c r="C16" i="1"/>
  <c r="H16" i="1"/>
  <c r="H21" i="1" s="1"/>
  <c r="E68" i="11"/>
  <c r="H68" i="11" s="1"/>
  <c r="E69" i="11"/>
  <c r="H69" i="11" s="1"/>
  <c r="E72" i="11"/>
  <c r="H72" i="11" s="1"/>
  <c r="E78" i="11"/>
  <c r="H78" i="11" s="1"/>
  <c r="E81" i="11"/>
  <c r="H81" i="11" s="1"/>
  <c r="E84" i="11"/>
  <c r="H84" i="11" s="1"/>
  <c r="E87" i="11"/>
  <c r="H87" i="11" s="1"/>
  <c r="E90" i="11"/>
  <c r="H90" i="11" s="1"/>
  <c r="E93" i="11"/>
  <c r="H93" i="11" s="1"/>
  <c r="E99" i="11"/>
  <c r="H99" i="11" s="1"/>
  <c r="E104" i="11"/>
  <c r="H104" i="11" s="1"/>
  <c r="E110" i="11"/>
  <c r="H110" i="11" s="1"/>
  <c r="E113" i="11"/>
  <c r="H113" i="11" s="1"/>
  <c r="E116" i="11"/>
  <c r="H116" i="11" s="1"/>
  <c r="E119" i="11"/>
  <c r="H119" i="11" s="1"/>
  <c r="E122" i="11"/>
  <c r="H122" i="11" s="1"/>
  <c r="E125" i="11"/>
  <c r="H125" i="11" s="1"/>
  <c r="E128" i="11"/>
  <c r="H128" i="11" s="1"/>
  <c r="E62" i="11"/>
  <c r="H62" i="11" s="1"/>
  <c r="E65" i="11"/>
  <c r="H65" i="11" s="1"/>
  <c r="E32" i="11"/>
  <c r="H32" i="11" s="1"/>
  <c r="E31" i="11"/>
  <c r="H31" i="11" s="1"/>
  <c r="E73" i="11"/>
  <c r="H73" i="11" s="1"/>
  <c r="E76" i="11"/>
  <c r="H76" i="11" s="1"/>
  <c r="E79" i="11"/>
  <c r="H79" i="11" s="1"/>
  <c r="E82" i="11"/>
  <c r="H82" i="11" s="1"/>
  <c r="E85" i="11"/>
  <c r="H85" i="11" s="1"/>
  <c r="E91" i="11"/>
  <c r="H91" i="11" s="1"/>
  <c r="E96" i="11"/>
  <c r="H96" i="11" s="1"/>
  <c r="E102" i="11"/>
  <c r="H102" i="11" s="1"/>
  <c r="E105" i="11"/>
  <c r="H105" i="11" s="1"/>
  <c r="E108" i="11"/>
  <c r="H108" i="11" s="1"/>
  <c r="E111" i="11"/>
  <c r="H111" i="11" s="1"/>
  <c r="E114" i="11"/>
  <c r="H114" i="11" s="1"/>
  <c r="E117" i="11"/>
  <c r="H117" i="11" s="1"/>
  <c r="E123" i="11"/>
  <c r="H123" i="11" s="1"/>
  <c r="E59" i="11"/>
  <c r="H59" i="11" s="1"/>
  <c r="E63" i="11"/>
  <c r="H63" i="11" s="1"/>
  <c r="E66" i="11"/>
  <c r="H66" i="11" s="1"/>
  <c r="E70" i="11"/>
  <c r="H70" i="11" s="1"/>
  <c r="E74" i="11"/>
  <c r="H74" i="11" s="1"/>
  <c r="E77" i="11"/>
  <c r="H77" i="11" s="1"/>
  <c r="E83" i="11"/>
  <c r="H83" i="11" s="1"/>
  <c r="E88" i="11"/>
  <c r="H88" i="11" s="1"/>
  <c r="E94" i="11"/>
  <c r="H94" i="11" s="1"/>
  <c r="E97" i="11"/>
  <c r="H97" i="11" s="1"/>
  <c r="E100" i="11"/>
  <c r="H100" i="11" s="1"/>
  <c r="E103" i="11"/>
  <c r="H103" i="11" s="1"/>
  <c r="E106" i="11"/>
  <c r="H106" i="11" s="1"/>
  <c r="E109" i="11"/>
  <c r="H109" i="11" s="1"/>
  <c r="E115" i="11"/>
  <c r="H115" i="11" s="1"/>
  <c r="E120" i="11"/>
  <c r="H120" i="11" s="1"/>
  <c r="E126" i="11"/>
  <c r="H126" i="11" s="1"/>
  <c r="E60" i="11"/>
  <c r="H60" i="11" s="1"/>
  <c r="E64" i="11"/>
  <c r="H64" i="11" s="1"/>
  <c r="E71" i="11"/>
  <c r="H71" i="11" s="1"/>
  <c r="E75" i="11"/>
  <c r="H75" i="11" s="1"/>
  <c r="E80" i="11"/>
  <c r="H80" i="11" s="1"/>
  <c r="E86" i="11"/>
  <c r="H86" i="11" s="1"/>
  <c r="E89" i="11"/>
  <c r="H89" i="11" s="1"/>
  <c r="E92" i="11"/>
  <c r="H92" i="11" s="1"/>
  <c r="E95" i="11"/>
  <c r="H95" i="11" s="1"/>
  <c r="E98" i="11"/>
  <c r="H98" i="11" s="1"/>
  <c r="E101" i="11"/>
  <c r="H101" i="11" s="1"/>
  <c r="E107" i="11"/>
  <c r="H107" i="11" s="1"/>
  <c r="E112" i="11"/>
  <c r="H112" i="11" s="1"/>
  <c r="E124" i="11"/>
  <c r="H124" i="11" s="1"/>
  <c r="E67" i="11"/>
  <c r="H67" i="11" s="1"/>
  <c r="E118" i="11"/>
  <c r="H118" i="11" s="1"/>
  <c r="E127" i="11"/>
  <c r="H127" i="11" s="1"/>
  <c r="E61" i="11"/>
  <c r="H61" i="11" s="1"/>
  <c r="E121" i="11"/>
  <c r="H121" i="11" s="1"/>
  <c r="E40" i="11"/>
  <c r="H40" i="11" s="1"/>
  <c r="E42" i="11"/>
  <c r="H42" i="11" s="1"/>
  <c r="E44" i="11"/>
  <c r="H44" i="11" s="1"/>
  <c r="E46" i="11"/>
  <c r="H46" i="11" s="1"/>
  <c r="E48" i="11"/>
  <c r="H48" i="11" s="1"/>
  <c r="E50" i="11"/>
  <c r="H50" i="11" s="1"/>
  <c r="E52" i="11"/>
  <c r="H52" i="11" s="1"/>
  <c r="E54" i="11"/>
  <c r="H54" i="11" s="1"/>
  <c r="E56" i="11"/>
  <c r="H56" i="11" s="1"/>
  <c r="E39" i="11"/>
  <c r="H39" i="11" s="1"/>
  <c r="E41" i="11"/>
  <c r="H41" i="11" s="1"/>
  <c r="E43" i="11"/>
  <c r="H43" i="11" s="1"/>
  <c r="E45" i="11"/>
  <c r="H45" i="11" s="1"/>
  <c r="E47" i="11"/>
  <c r="H47" i="11" s="1"/>
  <c r="E49" i="11"/>
  <c r="H49" i="11" s="1"/>
  <c r="E51" i="11"/>
  <c r="H51" i="11" s="1"/>
  <c r="E53" i="11"/>
  <c r="H53" i="11" s="1"/>
  <c r="E55" i="11"/>
  <c r="H55" i="11" s="1"/>
  <c r="E57" i="11"/>
  <c r="H57" i="11" s="1"/>
  <c r="E36" i="11"/>
  <c r="H36" i="11" s="1"/>
  <c r="E30" i="11"/>
  <c r="H30" i="11" s="1"/>
  <c r="E37" i="11"/>
  <c r="H37" i="11" s="1"/>
  <c r="E38" i="11"/>
  <c r="H38" i="11" s="1"/>
  <c r="E58" i="11"/>
  <c r="H58" i="11" s="1"/>
  <c r="L5" i="6"/>
  <c r="L5" i="4"/>
  <c r="E33" i="11"/>
  <c r="H33" i="11" s="1"/>
  <c r="E35" i="11"/>
  <c r="H35" i="11" s="1"/>
  <c r="E34" i="11"/>
  <c r="H34" i="11" s="1"/>
  <c r="H5" i="6"/>
  <c r="H5" i="9"/>
  <c r="H5" i="3"/>
  <c r="F5" i="7"/>
  <c r="C44" i="10" s="1"/>
  <c r="H5" i="4"/>
  <c r="H5" i="5"/>
  <c r="L5" i="5"/>
  <c r="L5" i="9"/>
  <c r="D5" i="7"/>
  <c r="L5" i="2"/>
  <c r="P29" i="11" l="1"/>
  <c r="O9" i="11"/>
  <c r="N9" i="11"/>
  <c r="M8" i="11"/>
  <c r="M14" i="11"/>
  <c r="O7" i="11"/>
  <c r="O11" i="11"/>
  <c r="N6" i="11"/>
  <c r="N10" i="11"/>
  <c r="N14" i="11"/>
  <c r="M12" i="11"/>
  <c r="O10" i="11"/>
  <c r="O8" i="11"/>
  <c r="O12" i="11"/>
  <c r="N7" i="11"/>
  <c r="N11" i="11"/>
  <c r="M9" i="11"/>
  <c r="M13" i="11"/>
  <c r="O14" i="11"/>
  <c r="N13" i="11"/>
  <c r="M11" i="11"/>
  <c r="O13" i="11"/>
  <c r="N8" i="11"/>
  <c r="N12" i="11"/>
  <c r="M6" i="11"/>
  <c r="M10" i="11"/>
  <c r="O6" i="11"/>
  <c r="M7" i="11"/>
  <c r="H23" i="1"/>
  <c r="C31" i="10"/>
  <c r="M28" i="11"/>
  <c r="M24" i="11" s="1"/>
  <c r="I12" i="1" l="1"/>
  <c r="E27" i="10" s="1"/>
  <c r="I11" i="1"/>
  <c r="E26" i="10" s="1"/>
  <c r="H11" i="1"/>
  <c r="C26" i="10" s="1"/>
  <c r="H12" i="1"/>
  <c r="C27" i="10" s="1"/>
  <c r="P28" i="11"/>
  <c r="F28" i="11"/>
  <c r="G44" i="10"/>
  <c r="E44" i="10" s="1"/>
  <c r="J44" i="10" s="1"/>
  <c r="J32" i="10"/>
  <c r="J12" i="1" l="1"/>
  <c r="J11" i="1"/>
  <c r="G26" i="10" s="1"/>
  <c r="G38" i="10" s="1"/>
  <c r="I13" i="1"/>
  <c r="H13" i="1"/>
  <c r="I24" i="1" s="1"/>
  <c r="N22" i="1" s="1"/>
  <c r="J20" i="10"/>
  <c r="C38" i="10"/>
  <c r="G27" i="10" l="1"/>
  <c r="G39" i="10" s="1"/>
  <c r="E38" i="10"/>
  <c r="J38" i="10" s="1"/>
  <c r="J26" i="10"/>
  <c r="N20" i="1"/>
  <c r="N19" i="1"/>
  <c r="O19" i="1"/>
  <c r="E28" i="10"/>
  <c r="F26" i="10" s="1"/>
  <c r="J13" i="1"/>
  <c r="K22" i="1" s="1"/>
  <c r="H11" i="2"/>
  <c r="K12" i="1" l="1"/>
  <c r="K21" i="1"/>
  <c r="G28" i="10"/>
  <c r="H28" i="10" s="1"/>
  <c r="K11" i="1"/>
  <c r="F28" i="10"/>
  <c r="N21" i="1"/>
  <c r="N24" i="1"/>
  <c r="O24" i="1" s="1"/>
  <c r="F27" i="10"/>
  <c r="J21" i="1"/>
  <c r="G31" i="10" s="1"/>
  <c r="E29" i="11"/>
  <c r="H10" i="2"/>
  <c r="C15" i="1" s="1"/>
  <c r="G40" i="10"/>
  <c r="K51" i="10" s="1"/>
  <c r="H5" i="2"/>
  <c r="H27" i="10" l="1"/>
  <c r="H26" i="10"/>
  <c r="G33" i="10"/>
  <c r="H33" i="10" s="1"/>
  <c r="H29" i="11"/>
  <c r="H12" i="11" s="1"/>
  <c r="F6" i="11"/>
  <c r="F10" i="11"/>
  <c r="F14" i="11"/>
  <c r="E8" i="11"/>
  <c r="E12" i="11"/>
  <c r="G8" i="11"/>
  <c r="G12" i="11"/>
  <c r="E7" i="11"/>
  <c r="G7" i="11"/>
  <c r="F7" i="11"/>
  <c r="F11" i="11"/>
  <c r="G6" i="11"/>
  <c r="E9" i="11"/>
  <c r="E13" i="11"/>
  <c r="G9" i="11"/>
  <c r="G13" i="11"/>
  <c r="F9" i="11"/>
  <c r="F13" i="11"/>
  <c r="E11" i="11"/>
  <c r="G11" i="11"/>
  <c r="F8" i="11"/>
  <c r="F12" i="11"/>
  <c r="E6" i="11"/>
  <c r="E10" i="11"/>
  <c r="E14" i="11"/>
  <c r="G10" i="11"/>
  <c r="G14" i="11"/>
  <c r="H8" i="11"/>
  <c r="H31" i="10"/>
  <c r="I21" i="1"/>
  <c r="J23" i="1"/>
  <c r="H39" i="10"/>
  <c r="K39" i="10" s="1"/>
  <c r="H40" i="10"/>
  <c r="H38" i="10"/>
  <c r="C21" i="1"/>
  <c r="E28" i="11"/>
  <c r="E24" i="11" s="1"/>
  <c r="N35" i="1" l="1"/>
  <c r="K48" i="10"/>
  <c r="C19" i="10"/>
  <c r="H32" i="10"/>
  <c r="H11" i="11"/>
  <c r="H13" i="11"/>
  <c r="H14" i="11"/>
  <c r="H6" i="11"/>
  <c r="H7" i="11"/>
  <c r="H9" i="11"/>
  <c r="H10" i="11"/>
  <c r="E11" i="1"/>
  <c r="E14" i="10" s="1"/>
  <c r="E12" i="1"/>
  <c r="E15" i="10" s="1"/>
  <c r="I23" i="1"/>
  <c r="N23" i="1" s="1"/>
  <c r="E31" i="10"/>
  <c r="C23" i="1"/>
  <c r="N15" i="1" s="1"/>
  <c r="O15" i="1" s="1"/>
  <c r="C12" i="1"/>
  <c r="C11" i="1"/>
  <c r="C21" i="10"/>
  <c r="D21" i="1" l="1"/>
  <c r="C15" i="10"/>
  <c r="D12" i="1"/>
  <c r="C14" i="10"/>
  <c r="E13" i="1"/>
  <c r="N36" i="1" s="1"/>
  <c r="N12" i="1"/>
  <c r="E23" i="11"/>
  <c r="D21" i="10"/>
  <c r="D20" i="10"/>
  <c r="D19" i="10"/>
  <c r="C16" i="10" l="1"/>
  <c r="D16" i="10" s="1"/>
  <c r="E16" i="10"/>
  <c r="F14" i="10" s="1"/>
  <c r="D14" i="10" l="1"/>
  <c r="D15" i="10"/>
  <c r="F16" i="10"/>
  <c r="F15" i="10"/>
  <c r="L5" i="3" l="1"/>
  <c r="E33" i="10" l="1"/>
  <c r="O23" i="1"/>
  <c r="F31" i="10" l="1"/>
  <c r="F32" i="10"/>
  <c r="F33" i="10"/>
  <c r="C33" i="10"/>
  <c r="J31" i="10"/>
  <c r="C43" i="10"/>
  <c r="C39" i="10" l="1"/>
  <c r="C28" i="10"/>
  <c r="J27" i="10"/>
  <c r="D33" i="10"/>
  <c r="D32" i="10"/>
  <c r="D31" i="10"/>
  <c r="J33" i="10"/>
  <c r="C45" i="10"/>
  <c r="D44" i="10" s="1"/>
  <c r="D26" i="10" l="1"/>
  <c r="D28" i="10"/>
  <c r="D27" i="10"/>
  <c r="J28" i="10"/>
  <c r="C40" i="10"/>
  <c r="D39" i="10" s="1"/>
  <c r="E39" i="10"/>
  <c r="D45" i="10"/>
  <c r="D43" i="10"/>
  <c r="D38" i="10" l="1"/>
  <c r="D40" i="10"/>
  <c r="E40" i="10"/>
  <c r="F39" i="10" s="1"/>
  <c r="J39" i="10"/>
  <c r="F38" i="10" l="1"/>
  <c r="F40" i="10"/>
  <c r="J40" i="10"/>
  <c r="H28" i="11" l="1"/>
  <c r="F12" i="1" l="1"/>
  <c r="B12" i="1" s="1"/>
  <c r="F11" i="1"/>
  <c r="G14" i="10" s="1"/>
  <c r="G15" i="10" l="1"/>
  <c r="J15" i="10" s="1"/>
  <c r="F13" i="1"/>
  <c r="J14" i="10"/>
  <c r="G11" i="1" l="1"/>
  <c r="G12" i="1"/>
  <c r="O21" i="1"/>
  <c r="F21" i="1"/>
  <c r="N16" i="1"/>
  <c r="O16" i="1" s="1"/>
  <c r="N13" i="1"/>
  <c r="O13" i="1" s="1"/>
  <c r="B27" i="1"/>
  <c r="G16" i="10"/>
  <c r="H14" i="10" s="1"/>
  <c r="E21" i="1" l="1"/>
  <c r="E19" i="10" s="1"/>
  <c r="G19" i="10"/>
  <c r="G43" i="10" s="1"/>
  <c r="F23" i="1"/>
  <c r="G22" i="1" s="1"/>
  <c r="H15" i="10"/>
  <c r="J16" i="10"/>
  <c r="H16" i="10"/>
  <c r="G21" i="1" l="1"/>
  <c r="E23" i="1"/>
  <c r="G21" i="10"/>
  <c r="J19" i="10"/>
  <c r="E43" i="10"/>
  <c r="G45" i="10"/>
  <c r="G52" i="10" l="1"/>
  <c r="H45" i="10"/>
  <c r="K42" i="10" s="1"/>
  <c r="H44" i="10"/>
  <c r="H43" i="10"/>
  <c r="H19" i="10"/>
  <c r="H20" i="10"/>
  <c r="K47" i="10"/>
  <c r="H21" i="10"/>
  <c r="E21" i="10"/>
  <c r="F21" i="10" s="1"/>
  <c r="K49" i="10"/>
  <c r="K45" i="10"/>
  <c r="G50" i="10"/>
  <c r="G56" i="10" s="1"/>
  <c r="J43" i="10"/>
  <c r="E45" i="10"/>
  <c r="F45" i="10" l="1"/>
  <c r="F44" i="10"/>
  <c r="F43" i="10"/>
  <c r="F19" i="10"/>
  <c r="J21" i="10"/>
  <c r="F20" i="10"/>
  <c r="K50" i="10"/>
  <c r="J45" i="10"/>
  <c r="G54" i="10"/>
  <c r="F54" i="10"/>
  <c r="N49" i="10"/>
  <c r="N51" i="10"/>
  <c r="C13" i="1"/>
  <c r="N14" i="1" s="1"/>
  <c r="D11" i="1" l="1"/>
  <c r="E24" i="1"/>
  <c r="O11" i="1"/>
  <c r="N11" i="1"/>
  <c r="M23" i="11"/>
</calcChain>
</file>

<file path=xl/sharedStrings.xml><?xml version="1.0" encoding="utf-8"?>
<sst xmlns="http://schemas.openxmlformats.org/spreadsheetml/2006/main" count="488" uniqueCount="178">
  <si>
    <t>Cofinanciering</t>
  </si>
  <si>
    <t>Totaal</t>
  </si>
  <si>
    <t>Begroting</t>
  </si>
  <si>
    <t>Tarief</t>
  </si>
  <si>
    <t>Activiteit</t>
  </si>
  <si>
    <t>Te bereiken (tussen-)resultaat</t>
  </si>
  <si>
    <t>Naam medewerker</t>
  </si>
  <si>
    <t>Functie</t>
  </si>
  <si>
    <t>Uren</t>
  </si>
  <si>
    <t>invulveld</t>
  </si>
  <si>
    <t>Invulvelden arceren:</t>
  </si>
  <si>
    <t>A</t>
  </si>
  <si>
    <t>B</t>
  </si>
  <si>
    <t>C</t>
  </si>
  <si>
    <t>D</t>
  </si>
  <si>
    <t>E</t>
  </si>
  <si>
    <t>F</t>
  </si>
  <si>
    <t>G</t>
  </si>
  <si>
    <t>%</t>
  </si>
  <si>
    <t>Totale kosten</t>
  </si>
  <si>
    <t>Totalen (verbergen):</t>
  </si>
  <si>
    <t>J</t>
  </si>
  <si>
    <t>H = F x G</t>
  </si>
  <si>
    <t xml:space="preserve">Materiële kosten </t>
  </si>
  <si>
    <t xml:space="preserve">Omschrijving materiële kosten </t>
  </si>
  <si>
    <t>Projectmanagement</t>
  </si>
  <si>
    <t>Specificatie naar activiteiten</t>
  </si>
  <si>
    <t>Loonkosten</t>
  </si>
  <si>
    <t>Realisatie</t>
  </si>
  <si>
    <t>Organisatie</t>
  </si>
  <si>
    <t>Werkpakket 1</t>
  </si>
  <si>
    <t>Werkpakket 2</t>
  </si>
  <si>
    <t>Werkpakket 3</t>
  </si>
  <si>
    <t>Werkpakket 4</t>
  </si>
  <si>
    <t>Werkpakket 5</t>
  </si>
  <si>
    <t>Subsidie</t>
  </si>
  <si>
    <t>Hogescholen</t>
  </si>
  <si>
    <t>Input</t>
  </si>
  <si>
    <t>Maximale subsidie</t>
  </si>
  <si>
    <t>25%</t>
  </si>
  <si>
    <t>Programma</t>
  </si>
  <si>
    <t>N.B. Regels verbergen na invullen!</t>
  </si>
  <si>
    <t>tekst</t>
  </si>
  <si>
    <t>getallen</t>
  </si>
  <si>
    <t>Dossiernummer</t>
  </si>
  <si>
    <t>Subsidievaststelling</t>
  </si>
  <si>
    <t>Controle</t>
  </si>
  <si>
    <t xml:space="preserve">Reeds betaalde voorschotten: </t>
  </si>
  <si>
    <t xml:space="preserve">Totaal vastgestelde subsidie: </t>
  </si>
  <si>
    <t>Voortgangs- en eindrapportages</t>
  </si>
  <si>
    <t>Overige informatie</t>
  </si>
  <si>
    <t>Regieorgaan SIA</t>
  </si>
  <si>
    <t>Specificatie naar organisatie</t>
  </si>
  <si>
    <t>- Maximaal 10% van de totale kosten mag worden besteed aan projectmanagement;</t>
  </si>
  <si>
    <t>Max. projectmanagement</t>
  </si>
  <si>
    <t>10%</t>
  </si>
  <si>
    <t>Pagina 3 van 3</t>
  </si>
  <si>
    <t>Penvoerende hogeschool</t>
  </si>
  <si>
    <t>Gevraagde subsidie</t>
  </si>
  <si>
    <t>PV</t>
  </si>
  <si>
    <t>Call</t>
  </si>
  <si>
    <t>Specificatie naar kostensoort</t>
  </si>
  <si>
    <t>Bijlage 2: Goedgekeurde begroting</t>
  </si>
  <si>
    <t>Budgetnummer</t>
  </si>
  <si>
    <t xml:space="preserve">Alle bedragen in euro's </t>
  </si>
  <si>
    <t>Begrotingsformat incl. voortgangs- en eindrapportage</t>
  </si>
  <si>
    <t>Projecttitel</t>
  </si>
  <si>
    <t>Titel van het project</t>
  </si>
  <si>
    <t>Ontvankelijkheid</t>
  </si>
  <si>
    <t>De in te vullen velden in dit document zijn geel/roze gearceerd. Deze arcering kunt u hieronder in- en uitschakelen door in het hokje te klikken.</t>
  </si>
  <si>
    <t>Kerngegevens begroting</t>
  </si>
  <si>
    <t>Opmerking</t>
  </si>
  <si>
    <t>Subsidiebedrag</t>
  </si>
  <si>
    <t>Cofin.%</t>
  </si>
  <si>
    <t>Kerngegevens realisatie</t>
  </si>
  <si>
    <t>Aanvrager</t>
  </si>
  <si>
    <t>Toegekende subsidie</t>
  </si>
  <si>
    <t>Vastgestelde subsidie</t>
  </si>
  <si>
    <t>Vastgestelde cofin.</t>
  </si>
  <si>
    <t>Subsidievoorwaarden</t>
  </si>
  <si>
    <t xml:space="preserve">Samenvatting printen: </t>
  </si>
  <si>
    <t>Of typ WAAR in cel A2 van het samenvattend overzicht (werkt eenmalig)</t>
  </si>
  <si>
    <t>Universiteiten</t>
  </si>
  <si>
    <t>Subsidie universiteiten</t>
  </si>
  <si>
    <t>Spec. hs/univ</t>
  </si>
  <si>
    <t>bedragen in euro's</t>
  </si>
  <si>
    <t>Kostenonderbouwing</t>
  </si>
  <si>
    <t>Hogeschool</t>
  </si>
  <si>
    <t>Consortiumpartners</t>
  </si>
  <si>
    <t>Rechts van het samenvattend overzicht ziet u een aantal kerngegevens. Dat zijn de projecttitel, naam van de aanvrager, de totale projectkosten, de cofinanciering en het subsidiebedrag. Hier kunt u ook zien of uw begroting en realisatie aan bovenstaande subsidievoorwaarden voldoen.</t>
  </si>
  <si>
    <t>Beroepsvereniging</t>
  </si>
  <si>
    <t>Mkb-onderneming</t>
  </si>
  <si>
    <t>Zzp’er (in collectief)</t>
  </si>
  <si>
    <t>Anders</t>
  </si>
  <si>
    <t>Publieke instelling</t>
  </si>
  <si>
    <t>Organisaties en financiering van de kosten</t>
  </si>
  <si>
    <t>Toelichting</t>
  </si>
  <si>
    <t>Bedrijf (geen mkb)</t>
  </si>
  <si>
    <t>Kennisinstelling</t>
  </si>
  <si>
    <t>Koepel- of brancheorg.</t>
  </si>
  <si>
    <t>een door de overheid bekostigde hogeschool, zoals bedoeld in artikel 1.8 van de Wet op het hoger onderwijs en wetenschappelijk onderzoek (WHW)</t>
  </si>
  <si>
    <t>waaronder universiteiten, TO2-instituten, KNAW-instituten en NWO-instuten</t>
  </si>
  <si>
    <t>koepel- of brancheorganisatie</t>
  </si>
  <si>
    <t>kijk voor de definitie van een mkb-onderneming in de handleiding</t>
  </si>
  <si>
    <t>bedrijf dat niet voldoet aan de definitie van mkb of zzp</t>
  </si>
  <si>
    <t>vereniging van beroepsgenoten</t>
  </si>
  <si>
    <t>Type organisatie</t>
  </si>
  <si>
    <t>Totale kosten verdeeld over de organisaties in onderstaand overzicht</t>
  </si>
  <si>
    <t>Naam</t>
  </si>
  <si>
    <t>Organisatietype</t>
  </si>
  <si>
    <t>Nr</t>
  </si>
  <si>
    <t>Kosten</t>
  </si>
  <si>
    <t>Begrote kosten</t>
  </si>
  <si>
    <t>Dekkingsplan</t>
  </si>
  <si>
    <t>Totaalbedrag</t>
  </si>
  <si>
    <t>Cofin tov totale kosten/subsidie</t>
  </si>
  <si>
    <t>N.B. Invulvelden zijn geel/roze:</t>
  </si>
  <si>
    <t>organisaties die wettelijke taken uitvoeren en/of een uitgesproken publiek belang dienen en (grotendeels) worden gefinancierd door de overheid. Hiertoe behoort onder andere de dienstverlening rondom zorg en welzijn, kunst en cultuur, veiligheid, volkshuisvesting en onderwijs.</t>
  </si>
  <si>
    <t>overige, waaronder overheden</t>
  </si>
  <si>
    <t>Loonkosten totaal</t>
  </si>
  <si>
    <t>Post</t>
  </si>
  <si>
    <t>Dekking</t>
  </si>
  <si>
    <t>Gerealiseerde subsidie</t>
  </si>
  <si>
    <r>
      <t>Bedrag</t>
    </r>
    <r>
      <rPr>
        <b/>
        <sz val="10"/>
        <color theme="0"/>
        <rFont val="Arial"/>
        <family val="2"/>
      </rPr>
      <t>b</t>
    </r>
  </si>
  <si>
    <r>
      <t>Cofinanciering</t>
    </r>
    <r>
      <rPr>
        <b/>
        <sz val="10"/>
        <color theme="0"/>
        <rFont val="Arial"/>
        <family val="2"/>
      </rPr>
      <t>b</t>
    </r>
  </si>
  <si>
    <r>
      <t>Bedrag</t>
    </r>
    <r>
      <rPr>
        <b/>
        <sz val="10"/>
        <color theme="0"/>
        <rFont val="Arial"/>
        <family val="2"/>
      </rPr>
      <t>r</t>
    </r>
  </si>
  <si>
    <r>
      <t>Cofinanciering</t>
    </r>
    <r>
      <rPr>
        <b/>
        <sz val="10"/>
        <color theme="0"/>
        <rFont val="Arial"/>
        <family val="2"/>
      </rPr>
      <t>r</t>
    </r>
  </si>
  <si>
    <r>
      <t>%</t>
    </r>
    <r>
      <rPr>
        <b/>
        <i/>
        <sz val="10"/>
        <color theme="0"/>
        <rFont val="Arial"/>
        <family val="2"/>
      </rPr>
      <t>b</t>
    </r>
  </si>
  <si>
    <r>
      <t>%</t>
    </r>
    <r>
      <rPr>
        <b/>
        <i/>
        <sz val="10"/>
        <color theme="0"/>
        <rFont val="Arial"/>
        <family val="2"/>
      </rPr>
      <t>s</t>
    </r>
  </si>
  <si>
    <r>
      <t>%</t>
    </r>
    <r>
      <rPr>
        <b/>
        <i/>
        <sz val="10"/>
        <color theme="0"/>
        <rFont val="Arial"/>
        <family val="2"/>
      </rPr>
      <t>r</t>
    </r>
  </si>
  <si>
    <t>K</t>
  </si>
  <si>
    <t>L = J x K</t>
  </si>
  <si>
    <t>Cofinancering materiële kosten</t>
  </si>
  <si>
    <t>Subsidie voor materiële kosten</t>
  </si>
  <si>
    <t>In de werkbladen Werkpakket 1 t/m 5 en Projectmanagement kunt u de loonkosten van de verschillende activiteiten per organisatie en medewerker in detail begroten, zoals die in het projectvoorstel zijn opgenomen. Het is overigens niet vereist om alle 5 werkpakketten in te vullen. U kunt het project naar eigen inzicht verdelen in een aantal werkpakketten.</t>
  </si>
  <si>
    <t>Materiële kosten</t>
  </si>
  <si>
    <t>In cel D11 geeft u het subsidiebedrag op dat u voor alle materiële kosten samen aanvraagt.</t>
  </si>
  <si>
    <t>Cofinanciering in kind</t>
  </si>
  <si>
    <t>Cofinanciering in cash</t>
  </si>
  <si>
    <t>Gerealiseerde kosten</t>
  </si>
  <si>
    <t xml:space="preserve">Voor de materiële kosten gebruikt u kolom A en B voor de omschrijving van de kosten en een toelichting. Vervolgens voert u kolom C de organisatie op die deze kosten maakt. Vul dit altijd in. In kolom D zet u het bedrag. </t>
  </si>
  <si>
    <t>Gebruik dezelfde titel als op het aanvraagformulier</t>
  </si>
  <si>
    <t>Invulhulp</t>
  </si>
  <si>
    <t>consortiumpartners</t>
  </si>
  <si>
    <t>Minimale subsidie</t>
  </si>
  <si>
    <t>Bijlage: Totstandkoming subsidievaststelling</t>
  </si>
  <si>
    <t>Minimale cofinanciering</t>
  </si>
  <si>
    <t>Max. subsidie aan partners</t>
  </si>
  <si>
    <t>Term partners</t>
  </si>
  <si>
    <t>Het invullen van negatieve kosten of negatieve cofinanciering is niet toegestaan en dan kleuren de desbetreffende velden rood. Corrigeer alle rood gekleurde velden, totdat er geen velden meer rood gekleurd zijn.</t>
  </si>
  <si>
    <t>Zijn alle loon- en materiële kosten in de kostenonderbouwing toegewezen zijn aan een organisatie? Staat elke organisatie in het dekkingsoverzicht? Is voor elke organisatie in het dekkingsplan een organisatietype toegewezen?</t>
  </si>
  <si>
    <t>Totale kosten in de kostenonderbouwing op de volgende werkbladen</t>
  </si>
  <si>
    <t>Toelichting bij dit begrotingsformat</t>
  </si>
  <si>
    <t>U gebruikt dit begrotingsformat ook voor de in te dienen financiële voortgangs- en eindrapportages. In het werkblad Dekking gebruikt u kolom J t/m P. Voor het registreren van de realisatie van de loonkosten vult u de kolommen J t/m L in en in het werkblad Materiële kosten kolom F en cel F11. Het invullen van deze kolommen werkt op dezelfde wijze als bij de begrotingskolommen.</t>
  </si>
  <si>
    <t>zelfstandige zonder personeel (deel uitmakend van een collectief)</t>
  </si>
  <si>
    <t>Naam van de hogeschool</t>
  </si>
  <si>
    <t>totale kosten</t>
  </si>
  <si>
    <t>geen</t>
  </si>
  <si>
    <t>In dit werkblad maakt u het dekkingsplan. Voer de naam in van de organisaties in kolom C. Let op dat de naam van de organisatie hetzelfde is gespeld als op de werkbladen met de kostenonderbouwing. U hoeft alleen de organisaties op te voeren die meedoen aan het deel van het project waarvoor u subsidie aanvraagt. U hoeft dus niet het gehele consortium op te voeren.
Kies in kolom D het type organisatie.
De totaal begrote kosten per organisatie (kolom E) worden automatisch ingevuld met de gegevens uit de werkbladen met de kostenonderbouwing.
In kolom F voert u de cofinanciering in kind in en in kolom G de cofinanciering in cash. 
Kolom H is het subsidiebedrag per organisatie. Dat wordt automatisch gevuld met het verschil tussen de begrote kosten (E) en de cofinanciering (F en G). Indien een organisatie cash cofinanciering levert, is dit bedrag negatief.
In kolom J vult u de eventuele in cash cofinanciering in van de publieke en private partijen. Het totaal van de cash cofinanciering komt in het samenvattend overzicht te staan en wordt verminderd op het bedrag aan subsidie + cash cofinanciering.</t>
  </si>
  <si>
    <t xml:space="preserve">In kolom A kunt u aangegeven welke activiteit uit het plan van aanpak wordt begroot en in kolom B welk (tussen-)resultaat u hiermee wilt bereiken. Deze kolommen zijn niet verplicht, maar u kunt hiermee uzelf inzicht bieden in de uitvoering van het werkpakket. </t>
  </si>
  <si>
    <t xml:space="preserve">Vervolgens kunt u in kolommen C en E aangeven welke organisatie en functie u wilt begroten. </t>
  </si>
  <si>
    <t>In de kolommen F en G kunt u de uren en tarief van de betrokken medewerker/functie begroten. In kolom H worden de loonkosten automatisch berekend.</t>
  </si>
  <si>
    <t>In de loop van een project kunnen zich wijzigingen voordoen. Nieuwe kostenposten waarvoor een wijzigingsverzoek is goedgekeurd en/of die geen substantiële wijziging betreffen volgens de verplichtingen in het subsidieverleningsbesluit, voert u op in kolom A t/m C.</t>
  </si>
  <si>
    <t>- De aanvrager is de naam van de hogeschool en wordt in dit begrotingsformat weergegeven als 'penvoerende hogeschool' en 'PV';</t>
  </si>
  <si>
    <t>Bij het gebruik van dit begrotingsformat dient u zich o.a. te houden aan de volgende voorwaarden en maximale percentages en bedragen, zoals ook aangegeven in de joint call for proposals:</t>
  </si>
  <si>
    <t>De voortgangs- en eindrapportages dienen in Excel in dit begrotingsformat digitaal aangeleverd te worden.</t>
  </si>
  <si>
    <t>In de tabbladen Werkpakket 1 t/m 5 en Projectmanagement kunt u uitsluitend loonkosten begroten. Alle kosten die niet zijn gebaseerd op uren, zijn materiële kosten. Deze vermeldt u in het werkblad Materiële kosten.</t>
  </si>
  <si>
    <t xml:space="preserve">In het werkblad Samenvattend overzicht vult u de titel van het projectvoorstel en de naam van de penvoerende hogeschool in. In het werkblad Dekking voert u de organisaties in het consortium op met hun eventuele cofinanciering. In de volgende werkbladen (Werkpakket 1 t/m 5, Projectmanagement en Materiële kosten) kunt u de begroting en realisatie opvoeren. Het invullen van deze werkbladen wordt hieronder in detail toegelicht. Het werkblad Samenvattend overzicht neemt de ingevulde gegevens uit de andere werkbladen automatisch over. </t>
  </si>
  <si>
    <t xml:space="preserve">De werkbladen zijn beveiligd. Indien u een onjuistheid in dit begrotingsformat ontdekt of indien u vragen heeft bij het invullen, dan verzoeken wij u dit te melden via e-mail aan matthijs.witkam@regieorgaan-sia.nl. </t>
  </si>
  <si>
    <r>
      <t xml:space="preserve">- De handleiding overheidstarieven </t>
    </r>
    <r>
      <rPr>
        <b/>
        <sz val="10"/>
        <rFont val="Arial"/>
        <family val="2"/>
      </rPr>
      <t>2023</t>
    </r>
    <r>
      <rPr>
        <sz val="10"/>
        <rFont val="Arial"/>
        <family val="2"/>
      </rPr>
      <t xml:space="preserve"> is van toepassing;</t>
    </r>
  </si>
  <si>
    <t>Building Transformation Capacities</t>
  </si>
  <si>
    <t>ronde 2023</t>
  </si>
  <si>
    <t>200.000</t>
  </si>
  <si>
    <t xml:space="preserve">Niet benutte deel/intrekking: </t>
  </si>
  <si>
    <t>Pagina 9 van 9</t>
  </si>
  <si>
    <t>Statistieken cofinanciering</t>
  </si>
  <si>
    <t>Cofinanciering hogescholen</t>
  </si>
  <si>
    <t>Cofinanciering overige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</si>
</sst>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4" formatCode="_ &quot;€&quot;\ * #,##0.00_ ;_ &quot;€&quot;\ * \-#,##0.00_ ;_ &quot;€&quot;\ * &quot;-&quot;??_ ;_ @_ "/>
    <numFmt numFmtId="43" formatCode="_ * #,##0.00_ ;_ * \-#,##0.00_ ;_ * &quot;-&quot;??_ ;_ @_ "/>
    <numFmt numFmtId="164" formatCode="#,##0_ ;\-#,##0\ "/>
    <numFmt numFmtId="165" formatCode="&quot;€&quot;\ #,##0;\-#,##0"/>
    <numFmt numFmtId="166" formatCode="_ * #,##0.00_ ;_ * \-#,##0.00_ ;_ * &quot;-&quot;_ ;_ @_ "/>
    <numFmt numFmtId="167" formatCode="&quot;€&quot;\ #,##0.00;\-#,##0.00"/>
  </numFmts>
  <fonts count="24">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10"/>
      <name val="Arial"/>
      <family val="2"/>
    </font>
    <font>
      <sz val="10"/>
      <color theme="1"/>
      <name val="Arial"/>
      <family val="2"/>
    </font>
    <font>
      <b/>
      <sz val="10"/>
      <color indexed="8"/>
      <name val="Arial"/>
      <family val="2"/>
    </font>
    <font>
      <sz val="10"/>
      <color theme="0"/>
      <name val="Arial"/>
      <family val="2"/>
    </font>
    <font>
      <sz val="10"/>
      <color rgb="FFFF0000"/>
      <name val="Arial"/>
      <family val="2"/>
    </font>
    <font>
      <b/>
      <sz val="10"/>
      <color theme="1"/>
      <name val="Arial"/>
      <family val="2"/>
    </font>
    <font>
      <b/>
      <sz val="10"/>
      <color theme="0"/>
      <name val="Arial"/>
      <family val="2"/>
    </font>
    <font>
      <b/>
      <sz val="10"/>
      <color rgb="FFFF0000"/>
      <name val="Arial"/>
      <family val="2"/>
    </font>
    <font>
      <b/>
      <sz val="12"/>
      <name val="Arial"/>
      <family val="2"/>
    </font>
    <font>
      <b/>
      <i/>
      <sz val="10"/>
      <name val="Arial"/>
      <family val="2"/>
    </font>
    <font>
      <b/>
      <sz val="14"/>
      <color theme="0"/>
      <name val="Arial"/>
      <family val="2"/>
    </font>
    <font>
      <i/>
      <sz val="10"/>
      <name val="Arial"/>
      <family val="2"/>
    </font>
    <font>
      <sz val="10"/>
      <color theme="1"/>
      <name val="Arial Unicode MS"/>
    </font>
    <font>
      <sz val="10"/>
      <name val="Arial Unicode MS"/>
    </font>
    <font>
      <i/>
      <sz val="10"/>
      <color theme="1"/>
      <name val="Arial"/>
      <family val="2"/>
    </font>
    <font>
      <sz val="9"/>
      <color theme="1"/>
      <name val="Arial"/>
      <family val="2"/>
    </font>
    <font>
      <sz val="10"/>
      <color theme="0"/>
      <name val="Arial Unicode MS"/>
    </font>
    <font>
      <i/>
      <sz val="9"/>
      <color theme="1"/>
      <name val="Arial"/>
      <family val="2"/>
    </font>
    <font>
      <b/>
      <i/>
      <sz val="10"/>
      <color theme="0"/>
      <name val="Arial"/>
      <family val="2"/>
    </font>
    <font>
      <sz val="10"/>
      <name val="Arial"/>
      <family val="2"/>
    </font>
  </fonts>
  <fills count="10">
    <fill>
      <patternFill patternType="none"/>
    </fill>
    <fill>
      <patternFill patternType="gray125"/>
    </fill>
    <fill>
      <patternFill patternType="solid">
        <fgColor rgb="FFC6EFCE"/>
      </patternFill>
    </fill>
    <fill>
      <patternFill patternType="solid">
        <fgColor rgb="FFFFC000"/>
        <bgColor indexed="64"/>
      </patternFill>
    </fill>
    <fill>
      <patternFill patternType="solid">
        <fgColor theme="9" tint="0.59999389629810485"/>
        <bgColor indexed="64"/>
      </patternFill>
    </fill>
    <fill>
      <patternFill patternType="solid">
        <fgColor rgb="FF82CD9B"/>
        <bgColor indexed="64"/>
      </patternFill>
    </fill>
    <fill>
      <patternFill patternType="solid">
        <fgColor rgb="FF7DA8FF"/>
        <bgColor indexed="64"/>
      </patternFill>
    </fill>
    <fill>
      <patternFill patternType="solid">
        <fgColor rgb="FFFFC428"/>
        <bgColor indexed="64"/>
      </patternFill>
    </fill>
    <fill>
      <patternFill patternType="solid">
        <fgColor theme="0" tint="-0.499984740745262"/>
        <bgColor indexed="64"/>
      </patternFill>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medium">
        <color indexed="64"/>
      </right>
      <top/>
      <bottom/>
      <diagonal/>
    </border>
    <border>
      <left/>
      <right style="medium">
        <color indexed="64"/>
      </right>
      <top/>
      <bottom style="double">
        <color indexed="64"/>
      </bottom>
      <diagonal/>
    </border>
    <border>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cellStyleXfs>
  <cellXfs count="393">
    <xf numFmtId="0" fontId="0" fillId="0" borderId="0" xfId="0"/>
    <xf numFmtId="0" fontId="5" fillId="0" borderId="0" xfId="0" applyFont="1"/>
    <xf numFmtId="0" fontId="9" fillId="0" borderId="0" xfId="0" applyFont="1"/>
    <xf numFmtId="0" fontId="7" fillId="0" borderId="0" xfId="0" applyFont="1" applyAlignment="1">
      <alignment horizontal="left"/>
    </xf>
    <xf numFmtId="0" fontId="4" fillId="0" borderId="0" xfId="0" applyFont="1" applyBorder="1" applyAlignment="1" applyProtection="1"/>
    <xf numFmtId="0" fontId="4" fillId="0" borderId="0" xfId="0" applyFont="1" applyBorder="1" applyAlignment="1" applyProtection="1">
      <alignment horizontal="center"/>
    </xf>
    <xf numFmtId="0" fontId="4" fillId="0" borderId="0" xfId="0" applyFont="1" applyFill="1" applyBorder="1" applyAlignment="1" applyProtection="1">
      <alignment horizontal="center" vertical="top" wrapText="1"/>
    </xf>
    <xf numFmtId="0" fontId="5" fillId="0" borderId="0" xfId="0" applyFont="1" applyProtection="1"/>
    <xf numFmtId="0" fontId="5" fillId="0" borderId="0" xfId="0" applyFont="1" applyBorder="1" applyProtection="1"/>
    <xf numFmtId="0" fontId="5" fillId="0" borderId="0" xfId="0" applyFont="1" applyBorder="1" applyAlignment="1" applyProtection="1">
      <alignment horizontal="right"/>
    </xf>
    <xf numFmtId="4" fontId="5" fillId="0" borderId="0" xfId="0" applyNumberFormat="1" applyFont="1" applyBorder="1" applyAlignment="1" applyProtection="1">
      <alignment horizontal="right"/>
    </xf>
    <xf numFmtId="43" fontId="5" fillId="0" borderId="0" xfId="1" applyFont="1" applyBorder="1" applyAlignment="1" applyProtection="1">
      <alignment horizontal="right"/>
    </xf>
    <xf numFmtId="0" fontId="5" fillId="0" borderId="0" xfId="0" applyFont="1" applyFill="1" applyBorder="1"/>
    <xf numFmtId="0" fontId="5" fillId="0" borderId="0" xfId="0" applyFont="1" applyFill="1" applyBorder="1" applyAlignment="1">
      <alignment vertical="center"/>
    </xf>
    <xf numFmtId="0" fontId="4" fillId="0" borderId="0" xfId="0" applyFont="1" applyBorder="1" applyAlignment="1" applyProtection="1">
      <alignment horizontal="left"/>
    </xf>
    <xf numFmtId="0" fontId="5" fillId="0" borderId="0" xfId="0" applyFont="1" applyAlignment="1" applyProtection="1"/>
    <xf numFmtId="43" fontId="11" fillId="0" borderId="0" xfId="1" applyFont="1" applyBorder="1" applyAlignment="1" applyProtection="1">
      <alignment horizontal="right"/>
    </xf>
    <xf numFmtId="0" fontId="5" fillId="0" borderId="0" xfId="0" applyNumberFormat="1" applyFont="1" applyAlignment="1" applyProtection="1"/>
    <xf numFmtId="0" fontId="3" fillId="0" borderId="1" xfId="2" applyFont="1" applyFill="1" applyBorder="1" applyAlignment="1" applyProtection="1">
      <alignment vertical="top"/>
      <protection locked="0"/>
    </xf>
    <xf numFmtId="0" fontId="3" fillId="0" borderId="3" xfId="2" applyFont="1" applyFill="1" applyBorder="1" applyAlignment="1" applyProtection="1">
      <alignment vertical="top"/>
      <protection locked="0"/>
    </xf>
    <xf numFmtId="0" fontId="3" fillId="0" borderId="4" xfId="2" applyFont="1" applyFill="1" applyBorder="1" applyAlignment="1" applyProtection="1">
      <alignment vertical="top"/>
      <protection locked="0"/>
    </xf>
    <xf numFmtId="0" fontId="3" fillId="0" borderId="0" xfId="0" applyFont="1" applyBorder="1" applyAlignment="1" applyProtection="1">
      <alignment horizontal="right" vertical="top"/>
    </xf>
    <xf numFmtId="0" fontId="3" fillId="0" borderId="0" xfId="0" applyFont="1" applyBorder="1" applyAlignment="1" applyProtection="1">
      <alignment vertical="top"/>
    </xf>
    <xf numFmtId="0" fontId="3" fillId="0" borderId="0" xfId="0" applyFont="1" applyBorder="1" applyAlignment="1"/>
    <xf numFmtId="10" fontId="3" fillId="0" borderId="10" xfId="0" applyNumberFormat="1" applyFont="1" applyFill="1" applyBorder="1" applyAlignment="1" applyProtection="1">
      <alignment vertical="top"/>
    </xf>
    <xf numFmtId="10" fontId="3" fillId="0" borderId="10" xfId="0" applyNumberFormat="1" applyFont="1" applyBorder="1" applyAlignment="1" applyProtection="1">
      <alignment vertical="top"/>
    </xf>
    <xf numFmtId="0" fontId="3" fillId="0" borderId="10" xfId="0" applyFont="1" applyBorder="1" applyAlignment="1" applyProtection="1">
      <alignment vertical="top"/>
    </xf>
    <xf numFmtId="0" fontId="3" fillId="0" borderId="0" xfId="0" applyFont="1" applyAlignment="1"/>
    <xf numFmtId="10" fontId="3" fillId="0" borderId="8" xfId="0" applyNumberFormat="1" applyFont="1" applyFill="1" applyBorder="1" applyAlignment="1" applyProtection="1">
      <alignment vertical="top"/>
    </xf>
    <xf numFmtId="0" fontId="3" fillId="0" borderId="8" xfId="0" applyFont="1" applyFill="1" applyBorder="1" applyAlignment="1" applyProtection="1">
      <alignment vertical="top"/>
    </xf>
    <xf numFmtId="10" fontId="3" fillId="0" borderId="8" xfId="0" applyNumberFormat="1" applyFont="1" applyBorder="1" applyAlignment="1" applyProtection="1">
      <alignment vertical="top"/>
    </xf>
    <xf numFmtId="0" fontId="3" fillId="0" borderId="8" xfId="0" applyFont="1" applyBorder="1" applyAlignment="1" applyProtection="1">
      <alignment vertical="top"/>
    </xf>
    <xf numFmtId="0" fontId="4" fillId="0" borderId="2" xfId="0" applyFont="1" applyBorder="1" applyAlignment="1" applyProtection="1">
      <alignment horizontal="right" vertical="top"/>
    </xf>
    <xf numFmtId="0" fontId="4" fillId="0" borderId="2" xfId="0" applyFont="1" applyBorder="1" applyAlignment="1" applyProtection="1">
      <alignment horizontal="left" vertical="top"/>
    </xf>
    <xf numFmtId="3" fontId="3" fillId="0" borderId="0" xfId="0" applyNumberFormat="1" applyFont="1" applyBorder="1" applyAlignment="1" applyProtection="1">
      <alignment horizontal="right" vertical="top"/>
    </xf>
    <xf numFmtId="3" fontId="3" fillId="0" borderId="0" xfId="0" applyNumberFormat="1" applyFont="1" applyBorder="1" applyAlignment="1" applyProtection="1">
      <alignment vertical="top"/>
    </xf>
    <xf numFmtId="0" fontId="4" fillId="0" borderId="2" xfId="0" applyFont="1" applyFill="1" applyBorder="1" applyAlignment="1" applyProtection="1">
      <alignment horizontal="left" vertical="top"/>
    </xf>
    <xf numFmtId="0" fontId="3" fillId="0" borderId="0" xfId="0" applyFont="1" applyAlignment="1" applyProtection="1"/>
    <xf numFmtId="0" fontId="4" fillId="0" borderId="0" xfId="0" applyFont="1" applyBorder="1" applyAlignment="1" applyProtection="1">
      <alignment horizontal="right" vertical="top"/>
    </xf>
    <xf numFmtId="0" fontId="9" fillId="0" borderId="0" xfId="0" applyFont="1" applyProtection="1"/>
    <xf numFmtId="0" fontId="5" fillId="0" borderId="0" xfId="0" applyFont="1" applyAlignment="1" applyProtection="1">
      <alignment wrapText="1"/>
    </xf>
    <xf numFmtId="0" fontId="8" fillId="0" borderId="0" xfId="0" applyFont="1" applyProtection="1"/>
    <xf numFmtId="0" fontId="11" fillId="0" borderId="0" xfId="0" applyFont="1" applyProtection="1"/>
    <xf numFmtId="0" fontId="7" fillId="0" borderId="0" xfId="0" applyFont="1" applyProtection="1">
      <protection locked="0"/>
    </xf>
    <xf numFmtId="0" fontId="4" fillId="0" borderId="1" xfId="0" applyFont="1" applyBorder="1" applyAlignment="1" applyProtection="1">
      <alignment horizontal="right" vertical="top"/>
    </xf>
    <xf numFmtId="0" fontId="10" fillId="0" borderId="0" xfId="0" applyFont="1" applyProtection="1"/>
    <xf numFmtId="0" fontId="3" fillId="0" borderId="0" xfId="0" applyFont="1"/>
    <xf numFmtId="0" fontId="4" fillId="0" borderId="2" xfId="0" applyFont="1" applyFill="1" applyBorder="1" applyProtection="1"/>
    <xf numFmtId="0" fontId="4" fillId="0" borderId="2" xfId="0" applyFont="1" applyFill="1" applyBorder="1" applyAlignment="1" applyProtection="1">
      <alignment horizontal="left"/>
    </xf>
    <xf numFmtId="4" fontId="4" fillId="0" borderId="2" xfId="0" applyNumberFormat="1" applyFont="1" applyFill="1" applyBorder="1" applyAlignment="1" applyProtection="1">
      <alignment horizontal="left"/>
    </xf>
    <xf numFmtId="43" fontId="4" fillId="0" borderId="2" xfId="1" applyFont="1" applyFill="1" applyBorder="1" applyAlignment="1" applyProtection="1">
      <alignment horizontal="center"/>
    </xf>
    <xf numFmtId="0" fontId="4" fillId="0" borderId="3" xfId="0" applyFont="1" applyFill="1" applyBorder="1" applyAlignment="1" applyProtection="1">
      <alignment horizontal="center"/>
    </xf>
    <xf numFmtId="0" fontId="4" fillId="0" borderId="0" xfId="0" applyFont="1" applyFill="1" applyBorder="1" applyAlignment="1" applyProtection="1"/>
    <xf numFmtId="0" fontId="4" fillId="0" borderId="4" xfId="0" applyFont="1" applyFill="1" applyBorder="1" applyAlignment="1" applyProtection="1">
      <alignment horizontal="center"/>
    </xf>
    <xf numFmtId="0" fontId="4" fillId="0" borderId="1" xfId="0" applyFont="1" applyFill="1" applyBorder="1" applyProtection="1"/>
    <xf numFmtId="0" fontId="4" fillId="0" borderId="4" xfId="0" applyFont="1" applyFill="1" applyBorder="1" applyProtection="1"/>
    <xf numFmtId="0" fontId="3" fillId="0" borderId="0" xfId="0" applyFont="1" applyBorder="1" applyAlignment="1" applyProtection="1"/>
    <xf numFmtId="0" fontId="5" fillId="0" borderId="0" xfId="0" applyFont="1" applyFill="1" applyProtection="1"/>
    <xf numFmtId="49" fontId="5" fillId="4" borderId="2" xfId="0" applyNumberFormat="1" applyFont="1" applyFill="1" applyBorder="1" applyAlignment="1" applyProtection="1">
      <alignment horizontal="right"/>
    </xf>
    <xf numFmtId="0" fontId="4" fillId="0" borderId="2" xfId="0" applyFont="1" applyFill="1" applyBorder="1" applyAlignment="1" applyProtection="1">
      <alignment horizontal="center"/>
    </xf>
    <xf numFmtId="0" fontId="3" fillId="0" borderId="0" xfId="0" applyFont="1" applyProtection="1"/>
    <xf numFmtId="0" fontId="4" fillId="0" borderId="0" xfId="0" applyFont="1" applyProtection="1"/>
    <xf numFmtId="3" fontId="5" fillId="4" borderId="2" xfId="0" applyNumberFormat="1" applyFont="1" applyFill="1" applyBorder="1" applyAlignment="1" applyProtection="1">
      <alignment horizontal="right"/>
    </xf>
    <xf numFmtId="0" fontId="11" fillId="0" borderId="0" xfId="0" applyFont="1" applyAlignment="1" applyProtection="1">
      <alignment horizontal="center"/>
    </xf>
    <xf numFmtId="9" fontId="5" fillId="4" borderId="2" xfId="0" applyNumberFormat="1" applyFont="1" applyFill="1" applyBorder="1" applyAlignment="1" applyProtection="1">
      <alignment horizontal="right"/>
    </xf>
    <xf numFmtId="10" fontId="3" fillId="0" borderId="7" xfId="0" applyNumberFormat="1" applyFont="1" applyBorder="1" applyAlignment="1" applyProtection="1">
      <alignment vertical="top"/>
    </xf>
    <xf numFmtId="0" fontId="4" fillId="0" borderId="13" xfId="0" applyFont="1" applyBorder="1" applyAlignment="1" applyProtection="1">
      <alignment vertical="top"/>
    </xf>
    <xf numFmtId="0" fontId="3" fillId="0" borderId="6" xfId="0" applyFont="1" applyBorder="1" applyAlignment="1" applyProtection="1">
      <alignment vertical="top"/>
    </xf>
    <xf numFmtId="0" fontId="4" fillId="0" borderId="7" xfId="0" applyFont="1" applyBorder="1" applyAlignment="1"/>
    <xf numFmtId="0" fontId="3" fillId="0" borderId="11" xfId="0" applyFont="1" applyBorder="1" applyAlignment="1" applyProtection="1">
      <alignment vertical="top"/>
    </xf>
    <xf numFmtId="0" fontId="3" fillId="0" borderId="1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center" wrapText="1"/>
      <protection locked="0"/>
    </xf>
    <xf numFmtId="0" fontId="4" fillId="0" borderId="0" xfId="0" applyFont="1" applyAlignment="1" applyProtection="1"/>
    <xf numFmtId="0" fontId="4" fillId="0" borderId="15" xfId="0" applyFont="1" applyBorder="1" applyAlignment="1" applyProtection="1">
      <alignment vertical="top"/>
    </xf>
    <xf numFmtId="0" fontId="5" fillId="0" borderId="15" xfId="0" applyFont="1" applyBorder="1" applyAlignment="1">
      <alignment horizontal="right"/>
    </xf>
    <xf numFmtId="0" fontId="3" fillId="0" borderId="0" xfId="0" applyFont="1" applyAlignment="1">
      <alignment horizontal="right"/>
    </xf>
    <xf numFmtId="0" fontId="3" fillId="0" borderId="13" xfId="0" applyFont="1" applyBorder="1" applyAlignment="1" applyProtection="1">
      <alignment vertical="top"/>
    </xf>
    <xf numFmtId="0" fontId="3" fillId="0" borderId="7" xfId="0" applyFont="1" applyBorder="1" applyAlignment="1" applyProtection="1">
      <alignment vertical="top"/>
    </xf>
    <xf numFmtId="10" fontId="3" fillId="0" borderId="6" xfId="0" applyNumberFormat="1" applyFont="1" applyBorder="1" applyAlignment="1" applyProtection="1">
      <alignment vertical="top"/>
    </xf>
    <xf numFmtId="10" fontId="3" fillId="0" borderId="11" xfId="0" applyNumberFormat="1" applyFont="1" applyBorder="1" applyAlignment="1" applyProtection="1">
      <alignment vertical="top"/>
    </xf>
    <xf numFmtId="0" fontId="4" fillId="0" borderId="8" xfId="0" applyFont="1" applyBorder="1" applyAlignment="1" applyProtection="1">
      <alignment horizontal="right" vertical="top"/>
    </xf>
    <xf numFmtId="10" fontId="3" fillId="0" borderId="13" xfId="0" applyNumberFormat="1" applyFont="1" applyBorder="1" applyAlignment="1" applyProtection="1">
      <alignment vertical="top"/>
    </xf>
    <xf numFmtId="0" fontId="4" fillId="0" borderId="5" xfId="0" applyFont="1" applyFill="1" applyBorder="1" applyAlignment="1" applyProtection="1">
      <alignment horizontal="center"/>
    </xf>
    <xf numFmtId="0" fontId="8" fillId="0" borderId="0" xfId="0" applyFont="1" applyAlignment="1">
      <alignment horizontal="center"/>
    </xf>
    <xf numFmtId="0" fontId="11" fillId="0" borderId="0" xfId="0" applyFont="1" applyBorder="1" applyAlignment="1" applyProtection="1">
      <alignment horizontal="center"/>
    </xf>
    <xf numFmtId="0" fontId="11" fillId="0" borderId="0" xfId="0" applyFont="1" applyBorder="1" applyAlignment="1" applyProtection="1">
      <alignment horizontal="center" vertical="top"/>
    </xf>
    <xf numFmtId="0" fontId="8" fillId="0" borderId="0" xfId="0" applyFont="1" applyBorder="1" applyAlignment="1">
      <alignment horizontal="center"/>
    </xf>
    <xf numFmtId="0" fontId="11" fillId="0" borderId="0" xfId="0" applyFont="1" applyFill="1" applyBorder="1" applyAlignment="1" applyProtection="1">
      <alignment horizontal="center"/>
    </xf>
    <xf numFmtId="0" fontId="8" fillId="0" borderId="0" xfId="0" applyFont="1" applyAlignment="1" applyProtection="1">
      <alignment horizontal="center"/>
    </xf>
    <xf numFmtId="0" fontId="8" fillId="0" borderId="0" xfId="0" applyFont="1" applyBorder="1" applyAlignment="1" applyProtection="1">
      <alignment horizontal="center"/>
    </xf>
    <xf numFmtId="164" fontId="8" fillId="0" borderId="0" xfId="0" applyNumberFormat="1" applyFont="1" applyAlignment="1">
      <alignment horizontal="center"/>
    </xf>
    <xf numFmtId="0" fontId="4" fillId="0" borderId="13" xfId="0" applyFont="1" applyBorder="1" applyAlignment="1"/>
    <xf numFmtId="0" fontId="3" fillId="0" borderId="6" xfId="0" applyFont="1" applyBorder="1" applyAlignment="1"/>
    <xf numFmtId="0" fontId="4" fillId="0" borderId="7" xfId="0" applyFont="1" applyBorder="1" applyAlignment="1" applyProtection="1">
      <alignment vertical="top"/>
    </xf>
    <xf numFmtId="0" fontId="3" fillId="0" borderId="11" xfId="0" applyFont="1" applyBorder="1" applyAlignment="1"/>
    <xf numFmtId="10" fontId="3" fillId="0" borderId="0" xfId="0" applyNumberFormat="1" applyFont="1" applyFill="1" applyBorder="1" applyAlignment="1" applyProtection="1">
      <alignment vertical="top"/>
    </xf>
    <xf numFmtId="164" fontId="3" fillId="0" borderId="0" xfId="0" applyNumberFormat="1" applyFont="1" applyAlignment="1"/>
    <xf numFmtId="0" fontId="4" fillId="0" borderId="0" xfId="0" applyFont="1" applyAlignment="1" applyProtection="1">
      <alignment horizontal="right"/>
    </xf>
    <xf numFmtId="0" fontId="12" fillId="0" borderId="0" xfId="0" applyFont="1" applyAlignment="1"/>
    <xf numFmtId="44" fontId="4" fillId="0" borderId="2" xfId="0" applyNumberFormat="1" applyFont="1" applyBorder="1" applyAlignment="1" applyProtection="1">
      <alignment horizontal="right" vertical="top"/>
    </xf>
    <xf numFmtId="0" fontId="5" fillId="0" borderId="0" xfId="0" applyFont="1" applyProtection="1"/>
    <xf numFmtId="0" fontId="3" fillId="0" borderId="0" xfId="0" applyFont="1" applyAlignment="1"/>
    <xf numFmtId="0" fontId="3" fillId="0" borderId="0" xfId="0" applyFont="1" applyAlignment="1"/>
    <xf numFmtId="0" fontId="3" fillId="0" borderId="0" xfId="0" applyFont="1" applyAlignment="1"/>
    <xf numFmtId="0" fontId="3" fillId="0" borderId="0" xfId="0" applyFont="1" applyBorder="1" applyAlignment="1"/>
    <xf numFmtId="0" fontId="3" fillId="0" borderId="10" xfId="0" applyFont="1" applyFill="1" applyBorder="1" applyAlignment="1" applyProtection="1">
      <alignment vertical="top"/>
    </xf>
    <xf numFmtId="0" fontId="3" fillId="0" borderId="0" xfId="0" applyFont="1" applyAlignment="1"/>
    <xf numFmtId="0" fontId="4" fillId="0" borderId="2" xfId="0" applyFont="1" applyBorder="1" applyAlignment="1" applyProtection="1">
      <alignment horizontal="left" vertical="top"/>
    </xf>
    <xf numFmtId="0" fontId="3" fillId="0" borderId="0" xfId="0" applyFont="1" applyBorder="1" applyAlignment="1" applyProtection="1"/>
    <xf numFmtId="0" fontId="4" fillId="0" borderId="0" xfId="0" applyFont="1" applyAlignment="1"/>
    <xf numFmtId="0" fontId="9" fillId="5" borderId="0" xfId="0" applyFont="1" applyFill="1" applyProtection="1"/>
    <xf numFmtId="0" fontId="9" fillId="5" borderId="0" xfId="0" applyFont="1" applyFill="1" applyProtection="1">
      <protection locked="0"/>
    </xf>
    <xf numFmtId="0" fontId="9" fillId="0" borderId="0" xfId="0" applyFont="1" applyAlignment="1">
      <alignment horizontal="left" indent="19"/>
    </xf>
    <xf numFmtId="43" fontId="11" fillId="0" borderId="0" xfId="1" applyFont="1" applyBorder="1" applyAlignment="1" applyProtection="1">
      <alignment horizontal="left" indent="19"/>
    </xf>
    <xf numFmtId="0" fontId="5" fillId="0" borderId="0" xfId="0" applyFont="1" applyBorder="1" applyAlignment="1" applyProtection="1">
      <alignment horizontal="left" indent="19"/>
    </xf>
    <xf numFmtId="0" fontId="9" fillId="0" borderId="0" xfId="0" applyFont="1" applyAlignment="1" applyProtection="1">
      <alignment horizontal="right"/>
    </xf>
    <xf numFmtId="0" fontId="3" fillId="0" borderId="0" xfId="0" applyFont="1" applyBorder="1" applyProtection="1"/>
    <xf numFmtId="0" fontId="4" fillId="0" borderId="0" xfId="0" applyFont="1" applyFill="1" applyBorder="1" applyProtection="1"/>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5" fillId="0" borderId="0" xfId="0" applyFont="1" applyFill="1" applyBorder="1" applyAlignment="1" applyProtection="1">
      <alignment vertical="center"/>
    </xf>
    <xf numFmtId="0" fontId="7" fillId="0" borderId="0" xfId="0" applyFont="1" applyFill="1" applyProtection="1"/>
    <xf numFmtId="0" fontId="4" fillId="0" borderId="2" xfId="0" applyFont="1" applyFill="1" applyBorder="1" applyAlignment="1" applyProtection="1">
      <alignment horizontal="center" vertical="center"/>
    </xf>
    <xf numFmtId="0" fontId="9" fillId="0" borderId="0" xfId="0" applyFont="1" applyAlignment="1" applyProtection="1">
      <alignment horizontal="left"/>
    </xf>
    <xf numFmtId="0" fontId="7" fillId="0" borderId="0" xfId="0" applyFont="1" applyAlignment="1" applyProtection="1"/>
    <xf numFmtId="0" fontId="7" fillId="0" borderId="0" xfId="0" applyFont="1" applyBorder="1" applyAlignment="1" applyProtection="1">
      <alignment horizontal="left"/>
    </xf>
    <xf numFmtId="0" fontId="7" fillId="0" borderId="0" xfId="0" applyFont="1" applyBorder="1" applyAlignment="1" applyProtection="1"/>
    <xf numFmtId="14" fontId="3" fillId="0" borderId="0" xfId="0" applyNumberFormat="1" applyFont="1" applyAlignment="1" applyProtection="1">
      <alignment horizontal="left"/>
    </xf>
    <xf numFmtId="0" fontId="3" fillId="0" borderId="1" xfId="2" applyFont="1" applyFill="1" applyBorder="1" applyAlignment="1" applyProtection="1">
      <alignment horizontal="left" vertical="top"/>
      <protection locked="0"/>
    </xf>
    <xf numFmtId="0" fontId="5" fillId="0" borderId="0" xfId="0" applyFont="1" applyAlignment="1" applyProtection="1">
      <alignment horizontal="left" vertical="top" wrapText="1"/>
    </xf>
    <xf numFmtId="0" fontId="5" fillId="0" borderId="0" xfId="0" applyFont="1" applyAlignment="1" applyProtection="1">
      <alignment horizontal="left" wrapText="1"/>
    </xf>
    <xf numFmtId="0" fontId="15" fillId="0" borderId="0" xfId="0" applyFont="1" applyAlignment="1" applyProtection="1"/>
    <xf numFmtId="41" fontId="3" fillId="0" borderId="8" xfId="0" applyNumberFormat="1" applyFont="1" applyBorder="1" applyAlignment="1" applyProtection="1">
      <alignment vertical="top"/>
    </xf>
    <xf numFmtId="41" fontId="3" fillId="0" borderId="10" xfId="0" applyNumberFormat="1" applyFont="1" applyBorder="1" applyAlignment="1" applyProtection="1">
      <alignment vertical="top"/>
    </xf>
    <xf numFmtId="41" fontId="4" fillId="0" borderId="2" xfId="0" applyNumberFormat="1" applyFont="1" applyFill="1" applyBorder="1" applyAlignment="1" applyProtection="1">
      <alignment horizontal="right" vertical="top"/>
    </xf>
    <xf numFmtId="41" fontId="4" fillId="0" borderId="2" xfId="0" applyNumberFormat="1" applyFont="1" applyBorder="1" applyAlignment="1" applyProtection="1">
      <alignment vertical="top"/>
    </xf>
    <xf numFmtId="41" fontId="4" fillId="0" borderId="2" xfId="0" applyNumberFormat="1" applyFont="1" applyBorder="1" applyAlignment="1" applyProtection="1">
      <alignment horizontal="right" vertical="top"/>
    </xf>
    <xf numFmtId="41" fontId="4" fillId="0" borderId="10" xfId="0" applyNumberFormat="1" applyFont="1" applyBorder="1" applyAlignment="1" applyProtection="1">
      <alignment horizontal="right" vertical="top"/>
    </xf>
    <xf numFmtId="41" fontId="3" fillId="0" borderId="10" xfId="0" applyNumberFormat="1" applyFont="1" applyFill="1" applyBorder="1" applyAlignment="1" applyProtection="1">
      <alignment vertical="top"/>
    </xf>
    <xf numFmtId="0" fontId="3" fillId="0" borderId="0" xfId="0" applyFont="1" applyBorder="1" applyAlignment="1" applyProtection="1">
      <alignment horizontal="left"/>
    </xf>
    <xf numFmtId="0" fontId="3" fillId="0" borderId="5" xfId="0" applyFont="1" applyBorder="1" applyAlignment="1"/>
    <xf numFmtId="0" fontId="3" fillId="0" borderId="16" xfId="0" applyFont="1" applyBorder="1" applyAlignment="1"/>
    <xf numFmtId="0" fontId="3" fillId="0" borderId="17" xfId="0" applyFont="1" applyBorder="1" applyAlignment="1"/>
    <xf numFmtId="41" fontId="3" fillId="0" borderId="5" xfId="0" applyNumberFormat="1" applyFont="1" applyBorder="1" applyAlignment="1" applyProtection="1">
      <alignment horizontal="center"/>
    </xf>
    <xf numFmtId="41" fontId="3" fillId="0" borderId="0" xfId="0" applyNumberFormat="1" applyFont="1" applyBorder="1" applyAlignment="1" applyProtection="1">
      <alignment horizontal="center"/>
    </xf>
    <xf numFmtId="0" fontId="3" fillId="0" borderId="13" xfId="0" applyFont="1" applyBorder="1" applyAlignment="1">
      <alignment horizontal="left" vertical="center"/>
    </xf>
    <xf numFmtId="0" fontId="3" fillId="0" borderId="15" xfId="0" applyFont="1" applyBorder="1" applyAlignment="1" applyProtection="1">
      <alignment horizontal="left" vertical="center"/>
    </xf>
    <xf numFmtId="0" fontId="3" fillId="0" borderId="7" xfId="0" applyFont="1" applyBorder="1" applyAlignment="1" applyProtection="1">
      <alignment horizontal="left" vertical="center"/>
    </xf>
    <xf numFmtId="41" fontId="3" fillId="0" borderId="17" xfId="0" applyNumberFormat="1" applyFont="1" applyBorder="1" applyAlignment="1" applyProtection="1">
      <alignment horizontal="center"/>
    </xf>
    <xf numFmtId="0" fontId="3" fillId="0" borderId="0" xfId="0" applyFont="1" applyProtection="1">
      <protection locked="0"/>
    </xf>
    <xf numFmtId="0" fontId="9" fillId="0" borderId="0" xfId="0" applyFont="1" applyFill="1" applyProtection="1"/>
    <xf numFmtId="0" fontId="9" fillId="0" borderId="0" xfId="0" applyFont="1" applyFill="1" applyProtection="1">
      <protection locked="0"/>
    </xf>
    <xf numFmtId="0" fontId="3" fillId="0" borderId="0" xfId="0" applyFont="1" applyFill="1" applyProtection="1"/>
    <xf numFmtId="0" fontId="3" fillId="0" borderId="18" xfId="0" applyFont="1" applyFill="1" applyBorder="1" applyAlignment="1" applyProtection="1">
      <alignment horizontal="left" vertical="center" wrapText="1"/>
      <protection locked="0"/>
    </xf>
    <xf numFmtId="0" fontId="5" fillId="0" borderId="0" xfId="0" applyFont="1" applyAlignment="1">
      <alignment horizontal="right"/>
    </xf>
    <xf numFmtId="0" fontId="8" fillId="0" borderId="0" xfId="0" applyFont="1" applyFill="1" applyProtection="1"/>
    <xf numFmtId="0" fontId="4" fillId="0" borderId="12" xfId="0" applyFont="1" applyFill="1" applyBorder="1" applyAlignment="1" applyProtection="1">
      <alignment vertical="center" wrapText="1"/>
    </xf>
    <xf numFmtId="41" fontId="3" fillId="0" borderId="12" xfId="0" applyNumberFormat="1" applyFont="1" applyFill="1" applyBorder="1" applyAlignment="1" applyProtection="1">
      <alignment horizontal="right" vertical="center" wrapText="1"/>
      <protection locked="0"/>
    </xf>
    <xf numFmtId="0" fontId="9" fillId="0" borderId="0" xfId="0" applyFont="1" applyBorder="1" applyProtection="1"/>
    <xf numFmtId="0" fontId="15" fillId="0" borderId="0" xfId="0" applyFont="1" applyFill="1" applyBorder="1" applyAlignment="1" applyProtection="1">
      <alignment horizontal="left"/>
    </xf>
    <xf numFmtId="0" fontId="5" fillId="0" borderId="0" xfId="0" applyFont="1" applyBorder="1" applyAlignment="1" applyProtection="1">
      <alignment horizontal="left"/>
    </xf>
    <xf numFmtId="41" fontId="5" fillId="0" borderId="0" xfId="0" applyNumberFormat="1" applyFont="1" applyProtection="1"/>
    <xf numFmtId="0" fontId="3" fillId="0" borderId="4" xfId="0" applyFont="1" applyFill="1" applyBorder="1" applyAlignment="1" applyProtection="1">
      <alignment horizontal="left" vertical="top" wrapText="1"/>
    </xf>
    <xf numFmtId="41" fontId="3" fillId="0" borderId="2" xfId="0" applyNumberFormat="1" applyFont="1" applyFill="1" applyBorder="1" applyAlignment="1" applyProtection="1">
      <alignment horizontal="left" vertical="top" wrapText="1"/>
    </xf>
    <xf numFmtId="0" fontId="3" fillId="0" borderId="1" xfId="0" applyFont="1" applyFill="1" applyBorder="1" applyAlignment="1" applyProtection="1">
      <alignment horizontal="left"/>
    </xf>
    <xf numFmtId="0" fontId="3" fillId="0" borderId="4" xfId="0" applyFont="1" applyFill="1" applyBorder="1" applyAlignment="1" applyProtection="1">
      <alignment horizontal="left"/>
    </xf>
    <xf numFmtId="0" fontId="3" fillId="0" borderId="1" xfId="0" applyFont="1" applyFill="1" applyBorder="1" applyAlignment="1" applyProtection="1">
      <alignment horizontal="left" vertical="top"/>
    </xf>
    <xf numFmtId="0" fontId="4" fillId="0" borderId="2" xfId="0" applyFont="1" applyFill="1" applyBorder="1" applyAlignment="1" applyProtection="1">
      <alignment horizontal="center"/>
    </xf>
    <xf numFmtId="0" fontId="4" fillId="5" borderId="2" xfId="0" applyFont="1" applyFill="1" applyBorder="1" applyAlignment="1" applyProtection="1">
      <alignment horizontal="center"/>
    </xf>
    <xf numFmtId="0" fontId="4" fillId="6" borderId="2" xfId="0" applyFont="1" applyFill="1" applyBorder="1" applyAlignment="1" applyProtection="1">
      <alignment horizontal="center"/>
    </xf>
    <xf numFmtId="0" fontId="20" fillId="0" borderId="0" xfId="0" applyFont="1" applyFill="1" applyAlignment="1">
      <alignment vertical="center"/>
    </xf>
    <xf numFmtId="41" fontId="3" fillId="0" borderId="19" xfId="0" applyNumberFormat="1" applyFont="1" applyFill="1" applyBorder="1" applyAlignment="1" applyProtection="1">
      <alignment horizontal="right" vertical="center" wrapText="1"/>
      <protection locked="0"/>
    </xf>
    <xf numFmtId="0" fontId="5" fillId="0" borderId="0" xfId="0" applyFont="1" applyFill="1"/>
    <xf numFmtId="0" fontId="3" fillId="0" borderId="19" xfId="0" applyFont="1" applyFill="1" applyBorder="1" applyAlignment="1" applyProtection="1">
      <alignment horizontal="left" vertical="center" wrapText="1"/>
      <protection locked="0"/>
    </xf>
    <xf numFmtId="0" fontId="3" fillId="0" borderId="20" xfId="0" applyFont="1" applyBorder="1"/>
    <xf numFmtId="0" fontId="4" fillId="0" borderId="22" xfId="0" applyFont="1" applyFill="1" applyBorder="1" applyAlignment="1" applyProtection="1">
      <alignment horizontal="center"/>
    </xf>
    <xf numFmtId="44" fontId="4" fillId="0" borderId="22" xfId="0" applyNumberFormat="1" applyFont="1" applyFill="1" applyBorder="1" applyAlignment="1" applyProtection="1">
      <alignment horizontal="center"/>
    </xf>
    <xf numFmtId="0" fontId="3" fillId="0" borderId="22" xfId="0" applyFont="1" applyBorder="1"/>
    <xf numFmtId="0" fontId="4" fillId="0" borderId="21" xfId="0" applyFont="1" applyFill="1" applyBorder="1" applyProtection="1"/>
    <xf numFmtId="0" fontId="4" fillId="0" borderId="21" xfId="0" applyFont="1" applyFill="1" applyBorder="1" applyAlignment="1" applyProtection="1">
      <alignment horizontal="left"/>
    </xf>
    <xf numFmtId="4" fontId="4" fillId="0" borderId="21" xfId="0" applyNumberFormat="1" applyFont="1" applyFill="1" applyBorder="1" applyAlignment="1" applyProtection="1">
      <alignment horizontal="left"/>
    </xf>
    <xf numFmtId="0" fontId="10" fillId="0" borderId="22" xfId="0" applyFont="1" applyFill="1" applyBorder="1" applyProtection="1"/>
    <xf numFmtId="4" fontId="10" fillId="0" borderId="22" xfId="0" applyNumberFormat="1" applyFont="1" applyFill="1" applyBorder="1" applyAlignment="1" applyProtection="1">
      <alignment horizontal="left"/>
    </xf>
    <xf numFmtId="41" fontId="3" fillId="0" borderId="23" xfId="0" applyNumberFormat="1" applyFont="1" applyFill="1" applyBorder="1" applyAlignment="1" applyProtection="1">
      <alignment horizontal="right" vertical="center" wrapText="1"/>
      <protection locked="0"/>
    </xf>
    <xf numFmtId="41" fontId="3" fillId="0" borderId="12" xfId="0" applyNumberFormat="1" applyFont="1" applyFill="1" applyBorder="1" applyAlignment="1" applyProtection="1">
      <alignment horizontal="right" vertical="center" wrapText="1"/>
    </xf>
    <xf numFmtId="41" fontId="5" fillId="0" borderId="12" xfId="0" applyNumberFormat="1" applyFont="1" applyFill="1" applyBorder="1" applyAlignment="1" applyProtection="1">
      <alignment horizontal="right" vertical="center"/>
      <protection locked="0"/>
    </xf>
    <xf numFmtId="41" fontId="5" fillId="0" borderId="0" xfId="0" applyNumberFormat="1" applyFont="1" applyBorder="1" applyProtection="1"/>
    <xf numFmtId="0" fontId="4" fillId="0" borderId="2" xfId="0" applyFont="1" applyFill="1" applyBorder="1" applyAlignment="1" applyProtection="1">
      <alignment horizontal="center" vertical="top" wrapText="1"/>
    </xf>
    <xf numFmtId="49" fontId="9" fillId="0" borderId="0" xfId="0" applyNumberFormat="1" applyFont="1" applyProtection="1"/>
    <xf numFmtId="0" fontId="4" fillId="0" borderId="0" xfId="0" applyFont="1" applyBorder="1" applyAlignment="1" applyProtection="1">
      <alignment vertical="top"/>
    </xf>
    <xf numFmtId="41" fontId="19" fillId="0" borderId="0" xfId="0" applyNumberFormat="1" applyFont="1" applyAlignment="1" applyProtection="1">
      <alignment horizontal="left" vertical="center" indent="1"/>
    </xf>
    <xf numFmtId="41" fontId="5" fillId="0" borderId="0" xfId="0" applyNumberFormat="1" applyFont="1" applyAlignment="1" applyProtection="1">
      <alignment horizontal="left" vertical="center" indent="1"/>
    </xf>
    <xf numFmtId="0" fontId="4" fillId="0" borderId="19" xfId="0" applyFont="1" applyFill="1" applyBorder="1" applyAlignment="1" applyProtection="1">
      <alignment horizontal="right" vertical="center" wrapText="1"/>
    </xf>
    <xf numFmtId="0" fontId="3" fillId="0" borderId="19" xfId="0" applyFont="1" applyFill="1" applyBorder="1" applyAlignment="1" applyProtection="1">
      <alignment horizontal="left" vertical="center" wrapText="1"/>
    </xf>
    <xf numFmtId="0" fontId="3" fillId="0" borderId="19" xfId="0" applyNumberFormat="1" applyFont="1" applyFill="1" applyBorder="1" applyAlignment="1" applyProtection="1">
      <alignment horizontal="left" vertical="center" wrapText="1"/>
      <protection locked="0"/>
    </xf>
    <xf numFmtId="41" fontId="3" fillId="0" borderId="19" xfId="0" applyNumberFormat="1" applyFont="1" applyFill="1" applyBorder="1" applyAlignment="1" applyProtection="1">
      <alignment horizontal="right" vertical="center" wrapText="1"/>
    </xf>
    <xf numFmtId="41" fontId="5" fillId="0" borderId="19" xfId="0" applyNumberFormat="1" applyFont="1" applyFill="1" applyBorder="1" applyAlignment="1" applyProtection="1">
      <alignment horizontal="right" vertical="center"/>
      <protection locked="0"/>
    </xf>
    <xf numFmtId="38" fontId="5" fillId="0" borderId="19" xfId="0" applyNumberFormat="1" applyFont="1" applyFill="1" applyBorder="1" applyAlignment="1" applyProtection="1">
      <alignment horizontal="right" vertical="center"/>
    </xf>
    <xf numFmtId="0" fontId="4" fillId="0" borderId="24" xfId="0" applyFont="1" applyFill="1" applyBorder="1" applyProtection="1"/>
    <xf numFmtId="0" fontId="4" fillId="0" borderId="20" xfId="0" applyFont="1" applyBorder="1" applyProtection="1"/>
    <xf numFmtId="41" fontId="3" fillId="0" borderId="21" xfId="0" applyNumberFormat="1" applyFont="1" applyFill="1" applyBorder="1" applyAlignment="1" applyProtection="1">
      <alignment horizontal="left" vertical="top" wrapText="1"/>
    </xf>
    <xf numFmtId="38" fontId="3" fillId="0" borderId="21" xfId="0" applyNumberFormat="1" applyFont="1" applyFill="1" applyBorder="1" applyAlignment="1" applyProtection="1">
      <alignment horizontal="right" vertical="top" wrapText="1"/>
    </xf>
    <xf numFmtId="0" fontId="10" fillId="0" borderId="24" xfId="0" applyFont="1" applyFill="1" applyBorder="1" applyProtection="1"/>
    <xf numFmtId="0" fontId="7" fillId="0" borderId="25" xfId="0" applyFont="1" applyBorder="1" applyProtection="1"/>
    <xf numFmtId="0" fontId="4" fillId="0" borderId="2" xfId="0" applyFont="1" applyFill="1" applyBorder="1" applyAlignment="1" applyProtection="1">
      <alignment vertical="top"/>
    </xf>
    <xf numFmtId="0" fontId="4" fillId="0" borderId="11" xfId="0" applyFont="1" applyFill="1" applyBorder="1" applyAlignment="1" applyProtection="1">
      <alignment vertical="top"/>
    </xf>
    <xf numFmtId="0" fontId="4" fillId="0" borderId="10" xfId="0" applyFont="1" applyFill="1" applyBorder="1" applyAlignment="1" applyProtection="1">
      <alignment horizontal="center" vertical="top" wrapText="1"/>
    </xf>
    <xf numFmtId="0" fontId="5" fillId="0" borderId="0" xfId="0" applyFont="1" applyFill="1" applyBorder="1" applyAlignment="1" applyProtection="1">
      <alignment horizontal="right"/>
    </xf>
    <xf numFmtId="0" fontId="4" fillId="0" borderId="0" xfId="0" applyFont="1" applyFill="1" applyBorder="1" applyAlignment="1" applyProtection="1">
      <alignment horizontal="right"/>
    </xf>
    <xf numFmtId="0" fontId="9" fillId="0" borderId="0" xfId="0" applyFont="1" applyFill="1" applyBorder="1" applyAlignment="1">
      <alignment horizontal="left"/>
    </xf>
    <xf numFmtId="3" fontId="15" fillId="0" borderId="19" xfId="0" applyNumberFormat="1" applyFont="1" applyFill="1" applyBorder="1" applyAlignment="1" applyProtection="1">
      <alignment horizontal="right" vertical="center" wrapText="1"/>
      <protection locked="0"/>
    </xf>
    <xf numFmtId="3" fontId="15" fillId="0" borderId="12" xfId="0" applyNumberFormat="1" applyFont="1" applyFill="1" applyBorder="1" applyAlignment="1" applyProtection="1">
      <alignment horizontal="right" vertical="center" wrapText="1"/>
      <protection locked="0"/>
    </xf>
    <xf numFmtId="0" fontId="18" fillId="0" borderId="0" xfId="0" applyFont="1" applyAlignment="1">
      <alignment horizontal="right"/>
    </xf>
    <xf numFmtId="40" fontId="5" fillId="0" borderId="19" xfId="0" applyNumberFormat="1" applyFont="1" applyFill="1" applyBorder="1" applyAlignment="1" applyProtection="1">
      <alignment horizontal="right" vertical="center"/>
    </xf>
    <xf numFmtId="40" fontId="5" fillId="0" borderId="12" xfId="0" applyNumberFormat="1" applyFont="1" applyFill="1" applyBorder="1" applyAlignment="1" applyProtection="1">
      <alignment horizontal="right" vertical="center"/>
    </xf>
    <xf numFmtId="40" fontId="5" fillId="0" borderId="0" xfId="0" applyNumberFormat="1" applyFont="1"/>
    <xf numFmtId="40" fontId="3" fillId="0" borderId="19" xfId="0" applyNumberFormat="1" applyFont="1" applyFill="1" applyBorder="1" applyAlignment="1" applyProtection="1">
      <alignment horizontal="right" vertical="center" wrapText="1"/>
      <protection locked="0"/>
    </xf>
    <xf numFmtId="40" fontId="3" fillId="0" borderId="12" xfId="0" applyNumberFormat="1" applyFont="1" applyFill="1" applyBorder="1" applyAlignment="1" applyProtection="1">
      <alignment horizontal="right" vertical="center" wrapText="1"/>
      <protection locked="0"/>
    </xf>
    <xf numFmtId="43" fontId="4" fillId="0" borderId="21" xfId="1" applyFont="1" applyFill="1" applyBorder="1" applyAlignment="1" applyProtection="1">
      <alignment horizontal="left"/>
    </xf>
    <xf numFmtId="0" fontId="3" fillId="0" borderId="27" xfId="0" applyFont="1" applyFill="1" applyBorder="1" applyAlignment="1" applyProtection="1">
      <alignment horizontal="left" vertical="center" wrapText="1"/>
      <protection locked="0"/>
    </xf>
    <xf numFmtId="0" fontId="9" fillId="0" borderId="22" xfId="0" applyFont="1" applyFill="1" applyBorder="1" applyAlignment="1">
      <alignment horizontal="right"/>
    </xf>
    <xf numFmtId="0" fontId="4" fillId="0" borderId="25" xfId="0" applyFont="1" applyFill="1" applyBorder="1" applyProtection="1"/>
    <xf numFmtId="44" fontId="6" fillId="3" borderId="10" xfId="0" applyNumberFormat="1" applyFont="1" applyFill="1" applyBorder="1" applyAlignment="1" applyProtection="1">
      <alignment horizontal="right"/>
    </xf>
    <xf numFmtId="0" fontId="7" fillId="0" borderId="0" xfId="0" applyFont="1" applyFill="1" applyBorder="1"/>
    <xf numFmtId="0" fontId="10" fillId="0" borderId="0" xfId="0" applyFont="1" applyFill="1" applyBorder="1" applyAlignment="1" applyProtection="1"/>
    <xf numFmtId="0" fontId="10" fillId="0" borderId="0" xfId="0" applyFont="1" applyFill="1" applyBorder="1" applyAlignment="1" applyProtection="1">
      <alignment horizontal="center"/>
    </xf>
    <xf numFmtId="0" fontId="4" fillId="5" borderId="4" xfId="0" applyFont="1" applyFill="1" applyBorder="1" applyAlignment="1" applyProtection="1"/>
    <xf numFmtId="40" fontId="4" fillId="0" borderId="0" xfId="0" applyNumberFormat="1" applyFont="1" applyFill="1" applyBorder="1" applyAlignment="1" applyProtection="1">
      <alignment horizontal="right"/>
    </xf>
    <xf numFmtId="40" fontId="5" fillId="0" borderId="0" xfId="0" applyNumberFormat="1" applyFont="1" applyFill="1" applyBorder="1" applyAlignment="1">
      <alignment horizontal="right"/>
    </xf>
    <xf numFmtId="40" fontId="5" fillId="0" borderId="22" xfId="0" applyNumberFormat="1" applyFont="1" applyFill="1" applyBorder="1" applyAlignment="1">
      <alignment horizontal="right"/>
    </xf>
    <xf numFmtId="40" fontId="5" fillId="0" borderId="0" xfId="0" applyNumberFormat="1" applyFont="1" applyFill="1" applyBorder="1" applyAlignment="1">
      <alignment horizontal="right" vertical="center"/>
    </xf>
    <xf numFmtId="40" fontId="3" fillId="8" borderId="19" xfId="0" applyNumberFormat="1" applyFont="1" applyFill="1" applyBorder="1" applyAlignment="1" applyProtection="1">
      <alignment horizontal="right" vertical="center" wrapText="1"/>
      <protection locked="0"/>
    </xf>
    <xf numFmtId="40" fontId="5" fillId="0" borderId="0" xfId="0" applyNumberFormat="1" applyFont="1" applyFill="1" applyAlignment="1">
      <alignment horizontal="right"/>
    </xf>
    <xf numFmtId="40" fontId="3" fillId="8" borderId="12" xfId="0" applyNumberFormat="1" applyFont="1" applyFill="1" applyBorder="1" applyAlignment="1" applyProtection="1">
      <alignment horizontal="right" vertical="center" wrapText="1"/>
      <protection locked="0"/>
    </xf>
    <xf numFmtId="0" fontId="7" fillId="0" borderId="0" xfId="0" applyFont="1"/>
    <xf numFmtId="0" fontId="3" fillId="0" borderId="3" xfId="0" applyFont="1" applyBorder="1" applyProtection="1"/>
    <xf numFmtId="0" fontId="10" fillId="0" borderId="20" xfId="0" applyFont="1" applyFill="1" applyBorder="1" applyProtection="1"/>
    <xf numFmtId="0" fontId="4" fillId="0" borderId="28" xfId="0" applyFont="1" applyFill="1" applyBorder="1" applyAlignment="1" applyProtection="1">
      <alignment horizontal="right" vertical="center" wrapText="1"/>
    </xf>
    <xf numFmtId="0" fontId="4" fillId="0" borderId="29" xfId="0" applyFont="1" applyFill="1" applyBorder="1" applyAlignment="1" applyProtection="1">
      <alignment vertical="center" wrapText="1"/>
    </xf>
    <xf numFmtId="41" fontId="3" fillId="0" borderId="24" xfId="0" applyNumberFormat="1" applyFont="1" applyFill="1" applyBorder="1" applyAlignment="1" applyProtection="1">
      <alignment horizontal="left" vertical="top" wrapText="1"/>
    </xf>
    <xf numFmtId="0" fontId="4" fillId="0" borderId="30" xfId="0" applyFont="1" applyFill="1" applyBorder="1" applyAlignment="1" applyProtection="1">
      <alignment vertical="center" wrapText="1"/>
    </xf>
    <xf numFmtId="0" fontId="3" fillId="0" borderId="23" xfId="0" applyFont="1" applyFill="1" applyBorder="1" applyAlignment="1" applyProtection="1">
      <alignment horizontal="left" vertical="top" wrapText="1"/>
      <protection locked="0"/>
    </xf>
    <xf numFmtId="41" fontId="3" fillId="0" borderId="9" xfId="0" applyNumberFormat="1" applyFont="1" applyFill="1" applyBorder="1" applyAlignment="1" applyProtection="1">
      <alignment horizontal="right" vertical="center" wrapText="1"/>
    </xf>
    <xf numFmtId="0" fontId="4" fillId="0" borderId="0" xfId="0" applyFont="1" applyAlignment="1" applyProtection="1">
      <alignment horizontal="left" vertical="center"/>
    </xf>
    <xf numFmtId="0" fontId="4" fillId="0" borderId="15"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0" xfId="0" applyFont="1" applyAlignment="1" applyProtection="1">
      <alignment horizontal="left" vertical="center"/>
    </xf>
    <xf numFmtId="0" fontId="15" fillId="0" borderId="15" xfId="0" applyFont="1" applyBorder="1" applyAlignment="1" applyProtection="1">
      <alignment horizontal="left" vertical="center"/>
    </xf>
    <xf numFmtId="0" fontId="15" fillId="0" borderId="0" xfId="0" applyFont="1" applyBorder="1" applyAlignment="1" applyProtection="1">
      <alignment horizontal="left" vertical="center" wrapText="1"/>
    </xf>
    <xf numFmtId="41" fontId="15" fillId="0" borderId="15" xfId="0" applyNumberFormat="1" applyFont="1" applyBorder="1" applyAlignment="1" applyProtection="1">
      <alignment horizontal="left" vertical="center"/>
    </xf>
    <xf numFmtId="41" fontId="15" fillId="0" borderId="0" xfId="0" applyNumberFormat="1" applyFont="1" applyBorder="1" applyAlignment="1" applyProtection="1">
      <alignment horizontal="left" vertical="center" wrapText="1"/>
    </xf>
    <xf numFmtId="41" fontId="3" fillId="0" borderId="0" xfId="0" applyNumberFormat="1" applyFont="1" applyBorder="1" applyAlignment="1" applyProtection="1"/>
    <xf numFmtId="0" fontId="3" fillId="0" borderId="0" xfId="0" applyFont="1" applyBorder="1" applyAlignment="1" applyProtection="1">
      <alignment horizontal="left" indent="1"/>
    </xf>
    <xf numFmtId="166" fontId="15" fillId="0" borderId="0" xfId="0" applyNumberFormat="1" applyFont="1" applyBorder="1" applyAlignment="1" applyProtection="1"/>
    <xf numFmtId="41" fontId="3" fillId="0" borderId="15" xfId="0" applyNumberFormat="1" applyFont="1" applyBorder="1" applyAlignment="1" applyProtection="1"/>
    <xf numFmtId="0" fontId="3" fillId="0" borderId="22" xfId="0" applyFont="1" applyBorder="1" applyAlignment="1" applyProtection="1">
      <alignment horizontal="left" indent="1"/>
    </xf>
    <xf numFmtId="41" fontId="3" fillId="0" borderId="22" xfId="0" applyNumberFormat="1" applyFont="1" applyBorder="1" applyAlignment="1" applyProtection="1"/>
    <xf numFmtId="166" fontId="15" fillId="0" borderId="22" xfId="0" applyNumberFormat="1" applyFont="1" applyBorder="1" applyAlignment="1" applyProtection="1"/>
    <xf numFmtId="41" fontId="3" fillId="0" borderId="26" xfId="0" applyNumberFormat="1" applyFont="1" applyBorder="1" applyAlignment="1" applyProtection="1"/>
    <xf numFmtId="0" fontId="4" fillId="0" borderId="0" xfId="0" applyFont="1" applyAlignment="1" applyProtection="1">
      <alignment vertical="top"/>
    </xf>
    <xf numFmtId="41" fontId="4" fillId="0" borderId="0" xfId="0" applyNumberFormat="1" applyFont="1" applyAlignment="1" applyProtection="1">
      <alignment vertical="top"/>
    </xf>
    <xf numFmtId="41" fontId="4" fillId="0" borderId="15" xfId="0" applyNumberFormat="1" applyFont="1" applyBorder="1" applyAlignment="1" applyProtection="1">
      <alignment vertical="top"/>
    </xf>
    <xf numFmtId="41" fontId="4" fillId="0" borderId="0" xfId="0" applyNumberFormat="1" applyFont="1" applyBorder="1" applyAlignment="1" applyProtection="1">
      <alignment vertical="top"/>
    </xf>
    <xf numFmtId="41" fontId="3" fillId="0" borderId="0" xfId="0" applyNumberFormat="1" applyFont="1" applyBorder="1" applyAlignment="1" applyProtection="1">
      <alignment vertical="top"/>
    </xf>
    <xf numFmtId="41" fontId="3" fillId="0" borderId="0" xfId="0" applyNumberFormat="1" applyFont="1" applyAlignment="1" applyProtection="1"/>
    <xf numFmtId="0" fontId="15" fillId="0" borderId="0" xfId="0" applyFont="1" applyAlignment="1" applyProtection="1">
      <alignment vertical="top"/>
    </xf>
    <xf numFmtId="41" fontId="3" fillId="0" borderId="0" xfId="0" applyNumberFormat="1" applyFont="1" applyAlignment="1" applyProtection="1">
      <alignment vertical="top"/>
    </xf>
    <xf numFmtId="41" fontId="3" fillId="0" borderId="15" xfId="0" applyNumberFormat="1" applyFont="1" applyBorder="1" applyAlignment="1" applyProtection="1">
      <alignment vertical="top"/>
    </xf>
    <xf numFmtId="0" fontId="3" fillId="0" borderId="17" xfId="0" applyFont="1" applyBorder="1" applyAlignment="1" applyProtection="1">
      <alignment horizontal="left" indent="1"/>
    </xf>
    <xf numFmtId="41" fontId="3" fillId="0" borderId="17" xfId="0" applyNumberFormat="1" applyFont="1" applyBorder="1" applyAlignment="1" applyProtection="1"/>
    <xf numFmtId="41" fontId="3" fillId="0" borderId="7" xfId="0" applyNumberFormat="1" applyFont="1" applyBorder="1" applyAlignment="1" applyProtection="1"/>
    <xf numFmtId="166" fontId="15" fillId="0" borderId="5" xfId="0" applyNumberFormat="1" applyFont="1" applyBorder="1" applyAlignment="1" applyProtection="1"/>
    <xf numFmtId="0" fontId="3" fillId="0" borderId="22" xfId="0" applyFont="1" applyBorder="1" applyAlignment="1" applyProtection="1">
      <alignment horizontal="left"/>
    </xf>
    <xf numFmtId="41" fontId="4" fillId="0" borderId="0" xfId="0" applyNumberFormat="1" applyFont="1" applyAlignment="1" applyProtection="1"/>
    <xf numFmtId="41" fontId="4" fillId="0" borderId="15" xfId="0" applyNumberFormat="1" applyFont="1" applyBorder="1" applyAlignment="1" applyProtection="1"/>
    <xf numFmtId="41" fontId="4" fillId="0" borderId="0" xfId="0" applyNumberFormat="1" applyFont="1" applyBorder="1" applyAlignment="1" applyProtection="1"/>
    <xf numFmtId="0" fontId="5" fillId="0" borderId="0" xfId="0" applyFont="1" applyAlignment="1" applyProtection="1">
      <alignment horizontal="left" vertical="top" wrapText="1"/>
    </xf>
    <xf numFmtId="0" fontId="3" fillId="0" borderId="0" xfId="0" applyFont="1" applyAlignment="1" applyProtection="1">
      <alignment horizontal="left" wrapText="1"/>
    </xf>
    <xf numFmtId="0" fontId="5" fillId="0" borderId="0" xfId="0" applyFont="1" applyAlignment="1" applyProtection="1">
      <alignment wrapText="1"/>
    </xf>
    <xf numFmtId="0" fontId="4" fillId="0" borderId="17" xfId="0" applyFont="1" applyBorder="1" applyAlignment="1" applyProtection="1">
      <alignment horizontal="center"/>
    </xf>
    <xf numFmtId="0" fontId="7" fillId="0" borderId="0" xfId="0" applyFont="1" applyBorder="1" applyAlignment="1" applyProtection="1">
      <alignment horizontal="center" vertical="center"/>
    </xf>
    <xf numFmtId="41" fontId="23" fillId="0" borderId="0" xfId="0" applyNumberFormat="1" applyFont="1" applyBorder="1" applyAlignment="1" applyProtection="1"/>
    <xf numFmtId="0" fontId="18" fillId="0" borderId="0" xfId="0" applyFont="1" applyProtection="1"/>
    <xf numFmtId="0" fontId="18" fillId="0" borderId="0" xfId="0" quotePrefix="1" applyFont="1" applyAlignment="1" applyProtection="1">
      <alignment horizontal="left" vertical="top"/>
    </xf>
    <xf numFmtId="0" fontId="3" fillId="0" borderId="0" xfId="0" applyFont="1" applyAlignment="1" applyProtection="1">
      <alignment horizontal="left"/>
    </xf>
    <xf numFmtId="0" fontId="5" fillId="0" borderId="21" xfId="0" applyFont="1" applyFill="1" applyBorder="1" applyAlignment="1">
      <alignment horizontal="left"/>
    </xf>
    <xf numFmtId="0" fontId="3" fillId="0" borderId="0" xfId="0" quotePrefix="1" applyFont="1" applyProtection="1"/>
    <xf numFmtId="3" fontId="3" fillId="0" borderId="0" xfId="0" quotePrefix="1" applyNumberFormat="1" applyFont="1" applyFill="1" applyProtection="1"/>
    <xf numFmtId="0" fontId="8" fillId="0" borderId="0" xfId="0" applyFont="1" applyBorder="1" applyProtection="1"/>
    <xf numFmtId="10" fontId="3" fillId="0" borderId="15" xfId="3" applyNumberFormat="1" applyFont="1" applyBorder="1" applyAlignment="1" applyProtection="1"/>
    <xf numFmtId="0" fontId="4" fillId="0" borderId="7" xfId="0" applyFont="1" applyFill="1" applyBorder="1" applyAlignment="1" applyProtection="1">
      <alignment horizontal="center" vertical="top" wrapText="1"/>
    </xf>
    <xf numFmtId="0" fontId="5" fillId="0" borderId="0" xfId="0" applyFont="1" applyBorder="1" applyAlignment="1" applyProtection="1">
      <alignment wrapText="1"/>
    </xf>
    <xf numFmtId="0" fontId="4" fillId="0" borderId="17" xfId="0" applyFont="1" applyFill="1" applyBorder="1" applyAlignment="1" applyProtection="1">
      <alignment horizontal="center" vertical="top" wrapText="1"/>
    </xf>
    <xf numFmtId="0" fontId="4" fillId="0" borderId="0" xfId="0" applyFont="1" applyFill="1" applyBorder="1" applyAlignment="1" applyProtection="1">
      <alignment vertical="center"/>
    </xf>
    <xf numFmtId="0" fontId="5" fillId="0" borderId="16" xfId="0" applyFont="1" applyBorder="1" applyProtection="1"/>
    <xf numFmtId="49" fontId="5" fillId="4" borderId="0" xfId="0" applyNumberFormat="1" applyFont="1" applyFill="1" applyBorder="1" applyAlignment="1" applyProtection="1">
      <alignment horizontal="right"/>
    </xf>
    <xf numFmtId="9" fontId="5" fillId="4" borderId="0" xfId="0" applyNumberFormat="1" applyFont="1" applyFill="1" applyBorder="1" applyAlignment="1" applyProtection="1">
      <alignment horizontal="right"/>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vertical="top"/>
      <protection locked="0"/>
    </xf>
    <xf numFmtId="0" fontId="3" fillId="0" borderId="0" xfId="2" applyFont="1" applyFill="1" applyBorder="1" applyAlignment="1" applyProtection="1">
      <alignment vertical="top"/>
      <protection locked="0"/>
    </xf>
    <xf numFmtId="0" fontId="13" fillId="0" borderId="6" xfId="0" applyFont="1" applyBorder="1" applyAlignment="1" applyProtection="1">
      <alignment horizontal="right" vertical="center"/>
    </xf>
    <xf numFmtId="0" fontId="13" fillId="0" borderId="5" xfId="0" applyFont="1" applyBorder="1" applyAlignment="1" applyProtection="1">
      <alignment horizontal="right" vertical="center" wrapText="1"/>
    </xf>
    <xf numFmtId="0" fontId="3" fillId="0" borderId="4" xfId="0" applyFont="1" applyBorder="1" applyProtection="1"/>
    <xf numFmtId="0" fontId="4" fillId="0" borderId="0" xfId="0" applyFont="1" applyBorder="1" applyAlignment="1" applyProtection="1">
      <alignment horizontal="left" vertical="center"/>
    </xf>
    <xf numFmtId="41" fontId="15" fillId="0" borderId="0" xfId="0" applyNumberFormat="1" applyFont="1" applyBorder="1" applyAlignment="1" applyProtection="1">
      <alignment horizontal="left" vertical="center"/>
    </xf>
    <xf numFmtId="0" fontId="13" fillId="0" borderId="31" xfId="0" applyFont="1" applyBorder="1" applyAlignment="1" applyProtection="1">
      <alignment horizontal="right" vertical="center" wrapText="1"/>
    </xf>
    <xf numFmtId="0" fontId="15" fillId="0" borderId="31" xfId="0" applyFont="1" applyBorder="1" applyAlignment="1" applyProtection="1">
      <alignment horizontal="left" vertical="center" wrapText="1"/>
    </xf>
    <xf numFmtId="166" fontId="15" fillId="0" borderId="31" xfId="0" applyNumberFormat="1" applyFont="1" applyBorder="1" applyAlignment="1" applyProtection="1"/>
    <xf numFmtId="166" fontId="15" fillId="0" borderId="32" xfId="0" applyNumberFormat="1" applyFont="1" applyBorder="1" applyAlignment="1" applyProtection="1"/>
    <xf numFmtId="41" fontId="3" fillId="0" borderId="31" xfId="0" applyNumberFormat="1" applyFont="1" applyBorder="1" applyAlignment="1" applyProtection="1">
      <alignment vertical="top"/>
    </xf>
    <xf numFmtId="166" fontId="3" fillId="0" borderId="31" xfId="0" applyNumberFormat="1" applyFont="1" applyBorder="1" applyAlignment="1" applyProtection="1"/>
    <xf numFmtId="166" fontId="3" fillId="0" borderId="33" xfId="0" applyNumberFormat="1" applyFont="1" applyBorder="1" applyAlignment="1" applyProtection="1"/>
    <xf numFmtId="41" fontId="4" fillId="0" borderId="31" xfId="0" applyNumberFormat="1" applyFont="1" applyBorder="1" applyAlignment="1" applyProtection="1"/>
    <xf numFmtId="0" fontId="7" fillId="0" borderId="0" xfId="0" applyFont="1" applyAlignment="1" applyProtection="1">
      <alignment horizontal="left"/>
    </xf>
    <xf numFmtId="0" fontId="14" fillId="0" borderId="0" xfId="0" applyFont="1" applyFill="1" applyAlignment="1" applyProtection="1"/>
    <xf numFmtId="0" fontId="4" fillId="5" borderId="0" xfId="0" applyFont="1" applyFill="1" applyBorder="1" applyAlignment="1" applyProtection="1"/>
    <xf numFmtId="0" fontId="8" fillId="5" borderId="0" xfId="0" applyFont="1" applyFill="1" applyBorder="1" applyAlignment="1" applyProtection="1"/>
    <xf numFmtId="0" fontId="3" fillId="5" borderId="0" xfId="0" applyFont="1" applyFill="1" applyBorder="1" applyAlignment="1" applyProtection="1"/>
    <xf numFmtId="0" fontId="3" fillId="5" borderId="0" xfId="0" applyFont="1" applyFill="1" applyAlignment="1" applyProtection="1"/>
    <xf numFmtId="165" fontId="3" fillId="0" borderId="0" xfId="0" applyNumberFormat="1" applyFont="1" applyBorder="1" applyAlignment="1" applyProtection="1">
      <alignment horizontal="right" indent="15"/>
    </xf>
    <xf numFmtId="0" fontId="17" fillId="0" borderId="0" xfId="0" applyFont="1" applyBorder="1" applyAlignment="1" applyProtection="1"/>
    <xf numFmtId="10" fontId="3" fillId="0" borderId="0" xfId="3" applyNumberFormat="1" applyFont="1" applyBorder="1" applyAlignment="1" applyProtection="1">
      <alignment horizontal="right" indent="12"/>
    </xf>
    <xf numFmtId="0" fontId="4" fillId="6" borderId="0" xfId="0" applyFont="1" applyFill="1" applyBorder="1" applyAlignment="1" applyProtection="1"/>
    <xf numFmtId="0" fontId="8" fillId="6" borderId="0" xfId="0" applyFont="1" applyFill="1" applyBorder="1" applyAlignment="1" applyProtection="1"/>
    <xf numFmtId="0" fontId="3" fillId="6" borderId="0" xfId="0" applyFont="1" applyFill="1" applyBorder="1" applyAlignment="1" applyProtection="1"/>
    <xf numFmtId="0" fontId="3" fillId="6" borderId="0" xfId="0" applyFont="1" applyFill="1" applyAlignment="1" applyProtection="1"/>
    <xf numFmtId="0" fontId="16" fillId="0" borderId="0" xfId="0" applyFont="1" applyBorder="1" applyAlignment="1" applyProtection="1"/>
    <xf numFmtId="0" fontId="8" fillId="0" borderId="0" xfId="0" applyFont="1" applyAlignment="1" applyProtection="1"/>
    <xf numFmtId="0" fontId="10" fillId="0" borderId="0" xfId="0" applyFont="1" applyAlignment="1" applyProtection="1"/>
    <xf numFmtId="14" fontId="7" fillId="0" borderId="0" xfId="0" applyNumberFormat="1" applyFont="1" applyAlignment="1" applyProtection="1">
      <alignment horizontal="left"/>
    </xf>
    <xf numFmtId="0" fontId="19" fillId="0" borderId="0" xfId="0" applyFont="1" applyAlignment="1" applyProtection="1">
      <alignment horizontal="left" vertical="center" indent="1"/>
    </xf>
    <xf numFmtId="0" fontId="19" fillId="0" borderId="0" xfId="0" applyFont="1" applyAlignment="1" applyProtection="1">
      <alignment horizontal="right" vertical="center" indent="1"/>
    </xf>
    <xf numFmtId="0" fontId="0" fillId="0" borderId="4" xfId="0" applyBorder="1" applyProtection="1"/>
    <xf numFmtId="0" fontId="0" fillId="0" borderId="7" xfId="0" applyBorder="1" applyProtection="1"/>
    <xf numFmtId="0" fontId="0" fillId="0" borderId="0" xfId="0" applyProtection="1"/>
    <xf numFmtId="0" fontId="19" fillId="0" borderId="16" xfId="0" applyFont="1" applyBorder="1" applyAlignment="1" applyProtection="1">
      <alignment horizontal="left" vertical="center" indent="1"/>
    </xf>
    <xf numFmtId="0" fontId="21" fillId="0" borderId="15" xfId="0" applyFont="1" applyBorder="1" applyProtection="1"/>
    <xf numFmtId="0" fontId="16" fillId="0" borderId="0" xfId="0" applyFont="1" applyAlignment="1" applyProtection="1">
      <alignment vertical="center"/>
    </xf>
    <xf numFmtId="0" fontId="21" fillId="0" borderId="15" xfId="0" applyFont="1" applyBorder="1" applyAlignment="1" applyProtection="1">
      <alignment wrapText="1"/>
    </xf>
    <xf numFmtId="0" fontId="5" fillId="0" borderId="0" xfId="0" applyFont="1" applyAlignment="1" applyProtection="1">
      <alignment wrapText="1"/>
    </xf>
    <xf numFmtId="0" fontId="5" fillId="9" borderId="0" xfId="0" applyFont="1" applyFill="1" applyBorder="1"/>
    <xf numFmtId="0" fontId="5" fillId="0" borderId="0" xfId="0" applyFont="1" applyAlignment="1" applyProtection="1">
      <alignment horizontal="left" wrapText="1"/>
    </xf>
    <xf numFmtId="0" fontId="5" fillId="0" borderId="0" xfId="0" applyFont="1" applyAlignment="1" applyProtection="1">
      <alignment horizontal="left" vertical="top" wrapText="1"/>
    </xf>
    <xf numFmtId="0" fontId="3" fillId="0" borderId="0" xfId="0" applyFont="1" applyAlignment="1" applyProtection="1">
      <alignment horizontal="left" wrapText="1"/>
    </xf>
    <xf numFmtId="0" fontId="5" fillId="0" borderId="0" xfId="0" applyFont="1" applyAlignment="1" applyProtection="1">
      <alignment wrapText="1"/>
    </xf>
    <xf numFmtId="0" fontId="5"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wrapText="1"/>
    </xf>
    <xf numFmtId="0" fontId="3" fillId="0" borderId="0" xfId="0" applyFont="1" applyBorder="1" applyAlignment="1" applyProtection="1">
      <alignment horizontal="center" vertical="center"/>
    </xf>
    <xf numFmtId="0" fontId="4" fillId="0" borderId="17" xfId="0" applyFont="1" applyBorder="1" applyAlignment="1" applyProtection="1">
      <alignment horizontal="center"/>
    </xf>
    <xf numFmtId="0" fontId="4" fillId="0" borderId="7" xfId="0" applyFont="1" applyBorder="1" applyAlignment="1" applyProtection="1">
      <alignment horizontal="center"/>
    </xf>
    <xf numFmtId="0" fontId="4" fillId="0" borderId="33" xfId="0" applyFont="1" applyBorder="1" applyAlignment="1" applyProtection="1">
      <alignment horizontal="center"/>
    </xf>
    <xf numFmtId="0" fontId="4" fillId="5" borderId="1" xfId="0" applyFont="1" applyFill="1" applyBorder="1" applyAlignment="1" applyProtection="1">
      <alignment horizontal="center"/>
    </xf>
    <xf numFmtId="0" fontId="4" fillId="5" borderId="3" xfId="0" applyFont="1" applyFill="1" applyBorder="1" applyAlignment="1" applyProtection="1">
      <alignment horizontal="center"/>
    </xf>
    <xf numFmtId="0" fontId="4" fillId="5" borderId="4" xfId="0" applyFont="1" applyFill="1" applyBorder="1" applyAlignment="1" applyProtection="1">
      <alignment horizontal="center"/>
    </xf>
    <xf numFmtId="0" fontId="4" fillId="6" borderId="1" xfId="0" applyFont="1" applyFill="1" applyBorder="1" applyAlignment="1" applyProtection="1">
      <alignment horizontal="center"/>
    </xf>
    <xf numFmtId="0" fontId="4" fillId="6" borderId="3" xfId="0" applyFont="1" applyFill="1" applyBorder="1" applyAlignment="1" applyProtection="1">
      <alignment horizontal="center"/>
    </xf>
    <xf numFmtId="0" fontId="4" fillId="6" borderId="4" xfId="0" applyFont="1" applyFill="1" applyBorder="1" applyAlignment="1" applyProtection="1">
      <alignment horizontal="center"/>
    </xf>
    <xf numFmtId="0" fontId="4" fillId="7" borderId="1" xfId="0" applyFont="1" applyFill="1" applyBorder="1" applyAlignment="1" applyProtection="1">
      <alignment horizontal="center"/>
    </xf>
    <xf numFmtId="0" fontId="4" fillId="7" borderId="3" xfId="0" applyFont="1" applyFill="1" applyBorder="1" applyAlignment="1" applyProtection="1">
      <alignment horizontal="center"/>
    </xf>
    <xf numFmtId="0" fontId="4" fillId="7" borderId="4" xfId="0" applyFont="1" applyFill="1" applyBorder="1" applyAlignment="1" applyProtection="1">
      <alignment horizontal="center"/>
    </xf>
    <xf numFmtId="0" fontId="7" fillId="0" borderId="0" xfId="0" applyFont="1" applyBorder="1" applyAlignment="1" applyProtection="1">
      <alignment horizontal="center" vertical="center"/>
    </xf>
    <xf numFmtId="0" fontId="4" fillId="0" borderId="1" xfId="2" applyFont="1" applyFill="1" applyBorder="1" applyAlignment="1" applyProtection="1">
      <alignment vertical="top"/>
      <protection locked="0"/>
    </xf>
    <xf numFmtId="0" fontId="4" fillId="0" borderId="3" xfId="2" applyFont="1" applyFill="1" applyBorder="1" applyAlignment="1" applyProtection="1">
      <alignment vertical="top"/>
      <protection locked="0"/>
    </xf>
    <xf numFmtId="0" fontId="4" fillId="0" borderId="4" xfId="2" applyFont="1" applyFill="1" applyBorder="1" applyAlignment="1" applyProtection="1">
      <alignment vertical="top"/>
      <protection locked="0"/>
    </xf>
    <xf numFmtId="0" fontId="3" fillId="0" borderId="1" xfId="2" applyFont="1" applyFill="1" applyBorder="1" applyAlignment="1" applyProtection="1">
      <alignment vertical="top"/>
    </xf>
    <xf numFmtId="0" fontId="3" fillId="0" borderId="3" xfId="2" applyFont="1" applyFill="1" applyBorder="1" applyAlignment="1" applyProtection="1">
      <alignment vertical="top"/>
    </xf>
    <xf numFmtId="0" fontId="3" fillId="0" borderId="4" xfId="2" applyFont="1" applyFill="1" applyBorder="1" applyAlignment="1" applyProtection="1">
      <alignment vertical="top"/>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6" borderId="1"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4" fillId="5" borderId="2" xfId="0" applyFont="1" applyFill="1" applyBorder="1" applyAlignment="1" applyProtection="1"/>
    <xf numFmtId="0" fontId="3" fillId="5" borderId="2" xfId="0" applyFont="1" applyFill="1" applyBorder="1" applyAlignment="1" applyProtection="1"/>
    <xf numFmtId="0" fontId="4" fillId="5" borderId="2" xfId="0" applyFont="1" applyFill="1" applyBorder="1" applyAlignment="1" applyProtection="1">
      <alignment horizontal="center"/>
    </xf>
    <xf numFmtId="0" fontId="4" fillId="6" borderId="2" xfId="0" applyFont="1" applyFill="1" applyBorder="1" applyAlignment="1" applyProtection="1">
      <alignment horizontal="center"/>
    </xf>
    <xf numFmtId="0" fontId="4" fillId="6" borderId="2" xfId="0" applyFont="1" applyFill="1" applyBorder="1" applyAlignment="1" applyProtection="1"/>
    <xf numFmtId="0" fontId="4" fillId="9" borderId="0" xfId="0" applyFont="1" applyFill="1" applyBorder="1" applyAlignment="1" applyProtection="1">
      <alignment horizontal="center"/>
    </xf>
    <xf numFmtId="0" fontId="4" fillId="5" borderId="1" xfId="0" applyFont="1" applyFill="1" applyBorder="1" applyAlignment="1" applyProtection="1">
      <alignment horizontal="left"/>
    </xf>
    <xf numFmtId="0" fontId="4" fillId="5" borderId="3" xfId="0" applyFont="1" applyFill="1" applyBorder="1" applyAlignment="1" applyProtection="1">
      <alignment horizontal="left"/>
    </xf>
    <xf numFmtId="0" fontId="7" fillId="0" borderId="0" xfId="0" applyFont="1" applyAlignment="1" applyProtection="1">
      <alignment horizontal="left"/>
      <protection locked="0"/>
    </xf>
    <xf numFmtId="0" fontId="7" fillId="0" borderId="0" xfId="0" applyFont="1" applyAlignment="1" applyProtection="1">
      <alignment horizontal="right"/>
      <protection locked="0"/>
    </xf>
    <xf numFmtId="167" fontId="3" fillId="0" borderId="0" xfId="0" applyNumberFormat="1" applyFont="1" applyBorder="1" applyAlignment="1" applyProtection="1">
      <alignment horizontal="right" indent="15"/>
    </xf>
    <xf numFmtId="167" fontId="3" fillId="0" borderId="0" xfId="0" applyNumberFormat="1" applyFont="1" applyBorder="1" applyAlignment="1" applyProtection="1">
      <alignment horizontal="right" vertical="top" indent="15"/>
    </xf>
    <xf numFmtId="0" fontId="3" fillId="0" borderId="0" xfId="0" applyFont="1" applyBorder="1" applyAlignment="1" applyProtection="1">
      <alignment wrapText="1"/>
    </xf>
  </cellXfs>
  <cellStyles count="4">
    <cellStyle name="Goed" xfId="2" builtinId="26"/>
    <cellStyle name="Komma" xfId="1" builtinId="3"/>
    <cellStyle name="Procent" xfId="3" builtinId="5"/>
    <cellStyle name="Standaard" xfId="0" builtinId="0"/>
  </cellStyles>
  <dxfs count="143">
    <dxf>
      <fill>
        <patternFill>
          <bgColor rgb="FFFF0000"/>
        </patternFill>
      </fill>
    </dxf>
    <dxf>
      <fill>
        <patternFill>
          <bgColor rgb="FFFFF4D9"/>
        </patternFill>
      </fill>
    </dxf>
    <dxf>
      <fill>
        <patternFill>
          <bgColor rgb="FFFF0000"/>
        </patternFill>
      </fill>
    </dxf>
    <dxf>
      <fill>
        <patternFill>
          <bgColor rgb="FFFF0000"/>
        </patternFill>
      </fill>
    </dxf>
    <dxf>
      <fill>
        <patternFill>
          <bgColor rgb="FFFF0000"/>
        </patternFill>
      </fill>
    </dxf>
    <dxf>
      <fill>
        <patternFill>
          <bgColor rgb="FFFFF4D9"/>
        </patternFill>
      </fill>
    </dxf>
    <dxf>
      <fill>
        <patternFill>
          <bgColor rgb="FFFFF4D9"/>
        </patternFill>
      </fill>
    </dxf>
    <dxf>
      <fill>
        <patternFill>
          <bgColor rgb="FFFF0000"/>
        </patternFill>
      </fill>
    </dxf>
    <dxf>
      <fill>
        <patternFill>
          <bgColor rgb="FFFFF4D9"/>
        </patternFill>
      </fill>
    </dxf>
    <dxf>
      <font>
        <color theme="0"/>
      </font>
    </dxf>
    <dxf>
      <fill>
        <patternFill>
          <bgColor rgb="FFFF0000"/>
        </patternFill>
      </fill>
    </dxf>
    <dxf>
      <fill>
        <patternFill>
          <bgColor rgb="FFFFF4D9"/>
        </patternFill>
      </fill>
    </dxf>
    <dxf>
      <font>
        <color theme="0"/>
      </font>
    </dxf>
    <dxf>
      <fill>
        <patternFill>
          <bgColor rgb="FFFF0000"/>
        </patternFill>
      </fill>
    </dxf>
    <dxf>
      <fill>
        <patternFill>
          <bgColor rgb="FFFFF4D9"/>
        </patternFill>
      </fill>
    </dxf>
    <dxf>
      <fill>
        <patternFill>
          <bgColor rgb="FFFFF4D9"/>
        </patternFill>
      </fill>
    </dxf>
    <dxf>
      <fill>
        <patternFill>
          <bgColor rgb="FFFFF4D9"/>
        </patternFill>
      </fill>
    </dxf>
    <dxf>
      <fill>
        <patternFill>
          <bgColor rgb="FFFF0000"/>
        </patternFill>
      </fill>
    </dxf>
    <dxf>
      <fill>
        <patternFill>
          <bgColor rgb="FFFFF4D9"/>
        </patternFill>
      </fill>
    </dxf>
    <dxf>
      <font>
        <color theme="0"/>
      </font>
    </dxf>
    <dxf>
      <fill>
        <patternFill>
          <bgColor rgb="FFFFF4D9"/>
        </patternFill>
      </fill>
    </dxf>
    <dxf>
      <fill>
        <patternFill>
          <bgColor rgb="FFFF0000"/>
        </patternFill>
      </fill>
    </dxf>
    <dxf>
      <font>
        <color theme="0"/>
      </font>
    </dxf>
    <dxf>
      <fill>
        <patternFill>
          <bgColor rgb="FFFF0000"/>
        </patternFill>
      </fill>
    </dxf>
    <dxf>
      <fill>
        <patternFill>
          <bgColor rgb="FFFFF4D9"/>
        </patternFill>
      </fill>
    </dxf>
    <dxf>
      <fill>
        <patternFill>
          <bgColor rgb="FFFFF4D9"/>
        </patternFill>
      </fill>
    </dxf>
    <dxf>
      <fill>
        <patternFill>
          <bgColor rgb="FFFFF4D9"/>
        </patternFill>
      </fill>
    </dxf>
    <dxf>
      <fill>
        <patternFill>
          <bgColor rgb="FFFF0000"/>
        </patternFill>
      </fill>
    </dxf>
    <dxf>
      <fill>
        <patternFill>
          <bgColor rgb="FFFFF4D9"/>
        </patternFill>
      </fill>
    </dxf>
    <dxf>
      <font>
        <color theme="0"/>
      </font>
    </dxf>
    <dxf>
      <fill>
        <patternFill>
          <bgColor rgb="FFFFF4D9"/>
        </patternFill>
      </fill>
    </dxf>
    <dxf>
      <font>
        <color theme="0"/>
      </font>
    </dxf>
    <dxf>
      <fill>
        <patternFill>
          <bgColor rgb="FFFF0000"/>
        </patternFill>
      </fill>
    </dxf>
    <dxf>
      <fill>
        <patternFill>
          <bgColor rgb="FFFFF4D9"/>
        </patternFill>
      </fill>
    </dxf>
    <dxf>
      <fill>
        <patternFill>
          <bgColor rgb="FFFF0000"/>
        </patternFill>
      </fill>
    </dxf>
    <dxf>
      <fill>
        <patternFill>
          <bgColor rgb="FFFFF4D9"/>
        </patternFill>
      </fill>
    </dxf>
    <dxf>
      <fill>
        <patternFill>
          <bgColor rgb="FFFFF4D9"/>
        </patternFill>
      </fill>
    </dxf>
    <dxf>
      <fill>
        <patternFill>
          <bgColor rgb="FFFF0000"/>
        </patternFill>
      </fill>
    </dxf>
    <dxf>
      <fill>
        <patternFill>
          <bgColor rgb="FFFFF4D9"/>
        </patternFill>
      </fill>
    </dxf>
    <dxf>
      <font>
        <color theme="0"/>
      </font>
    </dxf>
    <dxf>
      <fill>
        <patternFill>
          <bgColor rgb="FFFFF4D9"/>
        </patternFill>
      </fill>
    </dxf>
    <dxf>
      <font>
        <color theme="0"/>
      </font>
    </dxf>
    <dxf>
      <fill>
        <patternFill>
          <bgColor rgb="FFFF0000"/>
        </patternFill>
      </fill>
    </dxf>
    <dxf>
      <fill>
        <patternFill>
          <bgColor rgb="FFFFF4D9"/>
        </patternFill>
      </fill>
    </dxf>
    <dxf>
      <fill>
        <patternFill>
          <bgColor rgb="FFFF0000"/>
        </patternFill>
      </fill>
    </dxf>
    <dxf>
      <fill>
        <patternFill>
          <bgColor rgb="FFFFF4D9"/>
        </patternFill>
      </fill>
    </dxf>
    <dxf>
      <fill>
        <patternFill>
          <bgColor rgb="FFFF0000"/>
        </patternFill>
      </fill>
    </dxf>
    <dxf>
      <fill>
        <patternFill>
          <bgColor rgb="FFFFF4D9"/>
        </patternFill>
      </fill>
    </dxf>
    <dxf>
      <font>
        <color theme="0"/>
      </font>
    </dxf>
    <dxf>
      <fill>
        <patternFill>
          <bgColor rgb="FFFFF4D9"/>
        </patternFill>
      </fill>
    </dxf>
    <dxf>
      <font>
        <color theme="0"/>
      </font>
    </dxf>
    <dxf>
      <fill>
        <patternFill>
          <bgColor rgb="FFFF0000"/>
        </patternFill>
      </fill>
    </dxf>
    <dxf>
      <fill>
        <patternFill>
          <bgColor rgb="FFFFF4D9"/>
        </patternFill>
      </fill>
    </dxf>
    <dxf>
      <fill>
        <patternFill>
          <bgColor rgb="FFFF0000"/>
        </patternFill>
      </fill>
    </dxf>
    <dxf>
      <fill>
        <patternFill>
          <bgColor rgb="FFFFF4D9"/>
        </patternFill>
      </fill>
    </dxf>
    <dxf>
      <fill>
        <patternFill>
          <bgColor rgb="FFFF0000"/>
        </patternFill>
      </fill>
    </dxf>
    <dxf>
      <fill>
        <patternFill>
          <bgColor rgb="FFFFF4D9"/>
        </patternFill>
      </fill>
    </dxf>
    <dxf>
      <font>
        <color theme="0"/>
      </font>
    </dxf>
    <dxf>
      <fill>
        <patternFill>
          <bgColor rgb="FFFF0000"/>
        </patternFill>
      </fill>
    </dxf>
    <dxf>
      <fill>
        <patternFill>
          <bgColor rgb="FFFFF4D9"/>
        </patternFill>
      </fill>
    </dxf>
    <dxf>
      <fill>
        <patternFill>
          <bgColor rgb="FFFF0000"/>
        </patternFill>
      </fill>
    </dxf>
    <dxf>
      <fill>
        <patternFill>
          <bgColor rgb="FFFFF4D9"/>
        </patternFill>
      </fill>
    </dxf>
    <dxf>
      <fill>
        <patternFill>
          <bgColor rgb="FFFF0000"/>
        </patternFill>
      </fill>
    </dxf>
    <dxf>
      <fill>
        <patternFill>
          <bgColor rgb="FFFFF4D9"/>
        </patternFill>
      </fill>
    </dxf>
    <dxf>
      <fill>
        <patternFill>
          <bgColor rgb="FFFFF4D9"/>
        </patternFill>
      </fill>
    </dxf>
    <dxf>
      <fill>
        <patternFill>
          <bgColor rgb="FFFFF4D9"/>
        </patternFill>
      </fill>
    </dxf>
    <dxf>
      <fill>
        <patternFill>
          <bgColor rgb="FFFFF4D9"/>
        </patternFill>
      </fill>
    </dxf>
    <dxf>
      <fill>
        <patternFill>
          <bgColor rgb="FFFF0000"/>
        </patternFill>
      </fill>
    </dxf>
    <dxf>
      <fill>
        <patternFill>
          <bgColor rgb="FFFF0000"/>
        </patternFill>
      </fill>
    </dxf>
    <dxf>
      <fill>
        <patternFill>
          <bgColor rgb="FFFFF4D9"/>
        </patternFill>
      </fill>
    </dxf>
    <dxf>
      <fill>
        <patternFill>
          <bgColor rgb="FFFF0000"/>
        </patternFill>
      </fill>
    </dxf>
    <dxf>
      <font>
        <color theme="0"/>
      </font>
      <fill>
        <patternFill>
          <bgColor theme="0"/>
        </patternFill>
      </fill>
      <border>
        <left/>
        <right/>
        <top/>
        <bottom/>
        <vertical/>
        <horizontal/>
      </border>
    </dxf>
    <dxf>
      <fill>
        <patternFill>
          <bgColor rgb="FFFF0000"/>
        </patternFill>
      </fill>
    </dxf>
    <dxf>
      <border>
        <left/>
        <right/>
        <top/>
        <bottom/>
        <vertical/>
        <horizontal/>
      </border>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fill>
        <patternFill patternType="none">
          <bgColor auto="1"/>
        </patternFill>
      </fill>
    </dxf>
    <dxf>
      <font>
        <color theme="1"/>
      </font>
    </dxf>
    <dxf>
      <border>
        <left/>
        <right/>
        <top/>
        <bottom/>
        <vertical/>
        <horizontal/>
      </border>
    </dxf>
    <dxf>
      <fill>
        <patternFill>
          <bgColor rgb="FFFFF4D9"/>
        </patternFill>
      </fill>
    </dxf>
    <dxf>
      <font>
        <color auto="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4D9"/>
        </patternFill>
      </fill>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strike val="0"/>
        <condense val="0"/>
        <extend val="0"/>
        <outline val="0"/>
        <shadow val="0"/>
        <u val="none"/>
        <vertAlign val="baseline"/>
        <sz val="9"/>
        <color theme="1"/>
        <name val="Arial"/>
        <scheme val="none"/>
      </font>
      <border diagonalUp="0" diagonalDown="0" outline="0">
        <left style="thin">
          <color indexed="64"/>
        </left>
        <right/>
        <top/>
        <bottom/>
      </border>
      <protection locked="1" hidden="0"/>
    </dxf>
    <dxf>
      <font>
        <b val="0"/>
        <i val="0"/>
        <strike val="0"/>
        <condense val="0"/>
        <extend val="0"/>
        <outline val="0"/>
        <shadow val="0"/>
        <u val="none"/>
        <vertAlign val="baseline"/>
        <sz val="9"/>
        <color theme="1"/>
        <name val="Arial"/>
        <scheme val="none"/>
      </font>
      <alignment horizontal="left" vertical="center" textRotation="0" wrapText="0" indent="1" justifyLastLine="0" shrinkToFit="0" readingOrder="0"/>
      <border diagonalUp="0" diagonalDown="0" outline="0">
        <left/>
        <right style="thin">
          <color indexed="64"/>
        </right>
        <top/>
        <bottom/>
      </border>
      <protection locked="1" hidden="0"/>
    </dxf>
    <dxf>
      <border outline="0">
        <left style="thin">
          <color indexed="64"/>
        </left>
        <right style="thin">
          <color indexed="64"/>
        </right>
        <bottom style="thin">
          <color indexed="64"/>
        </bottom>
      </border>
    </dxf>
    <dxf>
      <protection locked="1" hidden="0"/>
    </dxf>
    <dxf>
      <border outline="0">
        <bottom style="thin">
          <color indexed="64"/>
        </bottom>
      </border>
    </dxf>
    <dxf>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numFmt numFmtId="33" formatCode="_ * #,##0_ ;_ * \-#,##0_ ;_ * &quot;-&quot;_ ;_ @_ "/>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hair">
          <color indexed="64"/>
        </top>
        <bottom style="hair">
          <color indexed="64"/>
        </bottom>
      </border>
      <protection locked="1" hidden="0"/>
    </dxf>
    <dxf>
      <border outline="0">
        <left style="thin">
          <color indexed="64"/>
        </left>
        <right style="thin">
          <color indexed="64"/>
        </right>
        <top style="thin">
          <color indexed="64"/>
        </top>
        <bottom style="hair">
          <color indexed="64"/>
        </bottom>
      </border>
    </dxf>
    <dxf>
      <protection locked="1" hidden="0"/>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numFmt numFmtId="6" formatCode="#,##0;[Red]\-#,##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theme="1"/>
        <name val="Arial"/>
        <scheme val="none"/>
      </font>
      <numFmt numFmtId="33" formatCode="_ * #,##0_ ;_ * \-#,##0_ ;_ * &quot;-&quot;_ ;_ @_ "/>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1" indent="0" justifyLastLine="0" shrinkToFit="0" readingOrder="0"/>
      <protection locked="1" hidden="0"/>
    </dxf>
    <dxf>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10"/>
        <color theme="1"/>
        <name val="Arial"/>
        <scheme val="none"/>
      </font>
      <numFmt numFmtId="33" formatCode="_ * #,##0_ ;_ * \-#,##0_ ;_ * &quot;-&quot;_ ;_ @_ "/>
      <border diagonalUp="0" diagonalDown="0" outline="0">
        <left style="thin">
          <color indexed="64"/>
        </left>
        <right/>
        <top/>
        <bottom/>
      </border>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9"/>
        <color theme="1"/>
        <name val="Arial"/>
        <scheme val="none"/>
      </font>
      <numFmt numFmtId="33" formatCode="_ * #,##0_ ;_ * \-#,##0_ ;_ * &quot;-&quot;_ ;_ @_ "/>
      <alignment horizontal="left" vertical="center" textRotation="0" wrapText="0" indent="1" justifyLastLine="0" shrinkToFit="0" readingOrder="0"/>
      <protection locked="1" hidden="0"/>
    </dxf>
    <dxf>
      <font>
        <b val="0"/>
        <i val="0"/>
        <strike val="0"/>
        <condense val="0"/>
        <extend val="0"/>
        <outline val="0"/>
        <shadow val="0"/>
        <u val="none"/>
        <vertAlign val="baseline"/>
        <sz val="10"/>
        <color theme="1"/>
        <name val="Arial"/>
        <scheme val="none"/>
      </font>
      <protection locked="1" hidden="0"/>
    </dxf>
    <dxf>
      <font>
        <b val="0"/>
        <i val="0"/>
        <strike val="0"/>
        <condense val="0"/>
        <extend val="0"/>
        <outline val="0"/>
        <shadow val="0"/>
        <u val="none"/>
        <vertAlign val="baseline"/>
        <sz val="10"/>
        <color theme="1"/>
        <name val="Arial"/>
        <scheme val="none"/>
      </font>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9"/>
        <color theme="1"/>
        <name val="Arial"/>
        <scheme val="none"/>
      </font>
      <numFmt numFmtId="0" formatCode="General"/>
      <alignment horizontal="left" vertical="center" textRotation="0" wrapText="0" indent="1" justifyLastLine="0" shrinkToFit="0" readingOrder="0"/>
      <protection locked="1" hidden="0"/>
    </dxf>
    <dxf>
      <font>
        <b val="0"/>
        <i val="0"/>
        <strike val="0"/>
        <condense val="0"/>
        <extend val="0"/>
        <outline val="0"/>
        <shadow val="0"/>
        <u val="none"/>
        <vertAlign val="baseline"/>
        <sz val="10"/>
        <color theme="1"/>
        <name val="Arial"/>
        <scheme val="none"/>
      </font>
      <protection locked="1" hidden="0"/>
    </dxf>
    <dxf>
      <font>
        <b val="0"/>
        <i val="0"/>
        <strike val="0"/>
        <condense val="0"/>
        <extend val="0"/>
        <outline val="0"/>
        <shadow val="0"/>
        <u val="none"/>
        <vertAlign val="baseline"/>
        <sz val="10"/>
        <color theme="1"/>
        <name val="Arial"/>
        <scheme val="none"/>
      </font>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0"/>
        <color auto="1"/>
        <name val="Arial"/>
        <scheme val="none"/>
      </font>
      <numFmt numFmtId="166" formatCode="_ * #,##0.00_ ;_ * \-#,##0.00_ ;_ * &quot;-&quot;_ ;_ @_ "/>
      <alignment horizontal="general" vertical="bottom" textRotation="0" wrapText="0" indent="0" justifyLastLine="0" shrinkToFit="0" readingOrder="0"/>
      <border diagonalUp="0" diagonalDown="0" outline="0">
        <left/>
        <right style="medium">
          <color indexed="64"/>
        </right>
        <top/>
        <bottom/>
      </border>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border diagonalUp="0" diagonalDown="0" outline="0">
        <left/>
        <right/>
        <top/>
        <bottom style="double">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protection locked="1" hidden="0"/>
    </dxf>
    <dxf>
      <font>
        <b/>
        <i val="0"/>
        <strike val="0"/>
        <condense val="0"/>
        <extend val="0"/>
        <outline val="0"/>
        <shadow val="0"/>
        <u val="none"/>
        <vertAlign val="baseline"/>
        <sz val="10"/>
        <color auto="1"/>
        <name val="Arial"/>
        <scheme val="none"/>
      </font>
      <alignment horizontal="left" vertical="center" textRotation="0" wrapText="0" indent="0" justifyLastLine="0" shrinkToFit="0" readingOrder="0"/>
      <protection locked="1" hidden="0"/>
    </dxf>
  </dxfs>
  <tableStyles count="0" defaultTableStyle="TableStyleMedium2" defaultPivotStyle="PivotStyleLight16"/>
  <colors>
    <mruColors>
      <color rgb="FF82CD9B"/>
      <color rgb="FF7DA8FF"/>
      <color rgb="FFC8C3C0"/>
      <color rgb="FFFFC428"/>
      <color rgb="FFD1E0FF"/>
      <color rgb="FFC6E8D1"/>
      <color rgb="FF9BBCFF"/>
      <color rgb="FFFFF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fmlaLink="$B$52" noThreeD="1"/>
</file>

<file path=xl/ctrlProps/ctrlProp2.xml><?xml version="1.0" encoding="utf-8"?>
<formControlPr xmlns="http://schemas.microsoft.com/office/spreadsheetml/2009/9/main" objectType="CheckBox" fmlaLink="$P$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49</xdr:row>
          <xdr:rowOff>133350</xdr:rowOff>
        </xdr:from>
        <xdr:to>
          <xdr:col>4</xdr:col>
          <xdr:colOff>76200</xdr:colOff>
          <xdr:row>51</xdr:row>
          <xdr:rowOff>19050</xdr:rowOff>
        </xdr:to>
        <xdr:sp macro="" textlink="">
          <xdr:nvSpPr>
            <xdr:cNvPr id="4097" name="Check Box 1" descr="Klik hier om de invulvelden te arceren"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13</xdr:col>
      <xdr:colOff>0</xdr:colOff>
      <xdr:row>0</xdr:row>
      <xdr:rowOff>0</xdr:rowOff>
    </xdr:from>
    <xdr:to>
      <xdr:col>14</xdr:col>
      <xdr:colOff>1914524</xdr:colOff>
      <xdr:row>9</xdr:row>
      <xdr:rowOff>32879</xdr:rowOff>
    </xdr:to>
    <xdr:pic>
      <xdr:nvPicPr>
        <xdr:cNvPr id="7" name="Afbeelding 6" title="Logo Regieorgaan S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6650" y="0"/>
          <a:ext cx="2524124" cy="1490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4" name="Afbeelding 3" title="Logo Regieorgaan S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4" name="Afbeelding 3" title="Logo Regieorgaan S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590550</xdr:colOff>
      <xdr:row>1</xdr:row>
      <xdr:rowOff>19050</xdr:rowOff>
    </xdr:from>
    <xdr:to>
      <xdr:col>7</xdr:col>
      <xdr:colOff>638175</xdr:colOff>
      <xdr:row>8</xdr:row>
      <xdr:rowOff>95250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6525" y="219075"/>
          <a:ext cx="2171700" cy="1209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485775</xdr:colOff>
          <xdr:row>0</xdr:row>
          <xdr:rowOff>171450</xdr:rowOff>
        </xdr:from>
        <xdr:to>
          <xdr:col>14</xdr:col>
          <xdr:colOff>790575</xdr:colOff>
          <xdr:row>2</xdr:row>
          <xdr:rowOff>28575</xdr:rowOff>
        </xdr:to>
        <xdr:sp macro="" textlink="">
          <xdr:nvSpPr>
            <xdr:cNvPr id="5121" name="Check Box 1" descr="Samenvatting printen"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146773</xdr:colOff>
      <xdr:row>0</xdr:row>
      <xdr:rowOff>0</xdr:rowOff>
    </xdr:from>
    <xdr:to>
      <xdr:col>9</xdr:col>
      <xdr:colOff>717176</xdr:colOff>
      <xdr:row>6</xdr:row>
      <xdr:rowOff>0</xdr:rowOff>
    </xdr:to>
    <xdr:pic>
      <xdr:nvPicPr>
        <xdr:cNvPr id="3" name="Afbeelding 2" title="Logo Regieorgaan S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3479" y="0"/>
          <a:ext cx="1758227" cy="1008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921124</xdr:colOff>
      <xdr:row>4</xdr:row>
      <xdr:rowOff>134745</xdr:rowOff>
    </xdr:to>
    <xdr:pic>
      <xdr:nvPicPr>
        <xdr:cNvPr id="2" name="Afbeelding 1" title="Logo Regieorgaan S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5" name="Afbeelding 4" title="Logo Regieorgaan S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5" name="Afbeelding 4" title="Logo Regieorgaan S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5" name="Afbeelding 4" title="Logo Regieorgaan S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5" name="Afbeelding 4" title="Logo Regieorgaan S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4" name="Afbeelding 3" title="Logo Regieorgaan S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5" name="Tabel5" displayName="Tabel5" ref="B9:K24" totalsRowShown="0" headerRowDxfId="142" dataDxfId="141">
  <tableColumns count="10">
    <tableColumn id="1" name="Post" dataDxfId="140"/>
    <tableColumn id="2" name="Bedragb" dataDxfId="139"/>
    <tableColumn id="8" name="%b" dataDxfId="138">
      <calculatedColumnFormula>#REF!</calculatedColumnFormula>
    </tableColumn>
    <tableColumn id="3" name="Cofinancieringb" dataDxfId="137"/>
    <tableColumn id="4" name="Gevraagde subsidie" dataDxfId="136"/>
    <tableColumn id="9" name="%s" dataDxfId="135">
      <calculatedColumnFormula>#REF!</calculatedColumnFormula>
    </tableColumn>
    <tableColumn id="5" name="Bedragr" dataDxfId="134">
      <calculatedColumnFormula>SUM(Dekking!M5:M12)</calculatedColumnFormula>
    </tableColumn>
    <tableColumn id="6" name="Cofinancieringr" dataDxfId="133">
      <calculatedColumnFormula>Dekking!N5</calculatedColumnFormula>
    </tableColumn>
    <tableColumn id="7" name="Gerealiseerde subsidie" dataDxfId="132">
      <calculatedColumnFormula>J8+J9</calculatedColumnFormula>
    </tableColumn>
    <tableColumn id="11" name="%r" dataDxfId="131">
      <calculatedColumnFormula>Tabel5[[#This Row],[Gerealiseerde subsidie]]/J12*100</calculatedColumnFormula>
    </tableColumn>
  </tableColumns>
  <tableStyleInfo showFirstColumn="0" showLastColumn="0" showRowStripes="1" showColumnStripes="0"/>
</table>
</file>

<file path=xl/tables/table2.xml><?xml version="1.0" encoding="utf-8"?>
<table xmlns="http://schemas.openxmlformats.org/spreadsheetml/2006/main" id="1" name="Tabel1" displayName="Tabel1" ref="D5:H14" totalsRowShown="0" headerRowDxfId="130" dataDxfId="129">
  <tableColumns count="5">
    <tableColumn id="1" name="Type organisatie" dataDxfId="128">
      <calculatedColumnFormula>'Typen organisatie'!$A2</calculatedColumnFormula>
    </tableColumn>
    <tableColumn id="2" name="Totale kosten" dataDxfId="127">
      <calculatedColumnFormula>SUMIF($D$29:E$128,$D6,E$29:E$128)</calculatedColumnFormula>
    </tableColumn>
    <tableColumn id="3" name="Cofinanciering in kind" dataDxfId="126">
      <calculatedColumnFormula>SUMIF($D$29:F$128,$D6,F$29:F$128)</calculatedColumnFormula>
    </tableColumn>
    <tableColumn id="4" name="Cofinanciering in cash" dataDxfId="125">
      <calculatedColumnFormula>SUMIF($D$29:G$99,$D6,G$29:G$99)</calculatedColumnFormula>
    </tableColumn>
    <tableColumn id="5" name="Subsidie" dataDxfId="124">
      <calculatedColumnFormula>SUMIF($D$29:H$99,$D6,H$29:H$99)</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2" name="Tabel13" displayName="Tabel13" ref="L5:P14" totalsRowShown="0" headerRowDxfId="123" dataDxfId="122">
  <tableColumns count="5">
    <tableColumn id="5" name="Type organisatie" dataDxfId="121">
      <calculatedColumnFormula>'Typen organisatie'!$A2</calculatedColumnFormula>
    </tableColumn>
    <tableColumn id="6" name="Totale kosten" dataDxfId="120">
      <calculatedColumnFormula>SUMIF($L$29:M$128,$L6,M$29:M$58)</calculatedColumnFormula>
    </tableColumn>
    <tableColumn id="7" name="Cofinanciering in kind" dataDxfId="119">
      <calculatedColumnFormula>SUMIF($L$29:N$128,$L6,N$29:N$58)</calculatedColumnFormula>
    </tableColumn>
    <tableColumn id="2" name="Cofinanciering in cash" dataDxfId="118">
      <calculatedColumnFormula>SUMIF($L$29:O$128,$L6,O$29:O$58)</calculatedColumnFormula>
    </tableColumn>
    <tableColumn id="1" name="Subsidie" dataDxfId="91">
      <calculatedColumnFormula>SUMIF($L$29:O$128,$L6,P$29:P$58)</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3" name="Tabel3" displayName="Tabel3" ref="B27:H128" totalsRowShown="0" headerRowDxfId="117" dataDxfId="116">
  <autoFilter ref="B27:H128"/>
  <tableColumns count="7">
    <tableColumn id="1" name="Nr" dataDxfId="115"/>
    <tableColumn id="2" name="Naam" dataDxfId="114"/>
    <tableColumn id="3" name="Organisatietype" dataDxfId="113"/>
    <tableColumn id="4" name="Begrote kosten" dataDxfId="112">
      <calculatedColumnFormula>SUMIF('Werkpakket 1'!$C:$C,$C28,'Werkpakket 1'!$H:$H)+SUMIF('Werkpakket 2'!$C:$C,$C28,'Werkpakket 2'!$H:$H)+SUMIF('Werkpakket 3'!$C:$C,$C28,'Werkpakket 3'!$H:$H)+SUMIF('Werkpakket 4'!$C:$C,$C28,'Werkpakket 4'!$H:$H)+SUMIF('Werkpakket 5'!$C:$C,$C28,'Werkpakket 5'!$H:$H)+SUMIF(Projectmanagement!$C:$C,$C28,Projectmanagement!$H:$H)+SUMIF('Materiële kosten'!C:C,$C28,'Materiële kosten'!D:D)</calculatedColumnFormula>
    </tableColumn>
    <tableColumn id="5" name="Cofinanciering in kind" dataDxfId="111"/>
    <tableColumn id="7" name="Cofinanciering in cash" dataDxfId="110">
      <calculatedColumnFormula>SUM(G29:G128)</calculatedColumnFormula>
    </tableColumn>
    <tableColumn id="6" name="Gevraagde subsidie" dataDxfId="109"/>
  </tableColumns>
  <tableStyleInfo showFirstColumn="0" showLastColumn="0" showRowStripes="1" showColumnStripes="0"/>
</table>
</file>

<file path=xl/tables/table5.xml><?xml version="1.0" encoding="utf-8"?>
<table xmlns="http://schemas.openxmlformats.org/spreadsheetml/2006/main" id="6" name="Tabel6" displayName="Tabel6" ref="J27:P128" totalsRowShown="0" headerRowDxfId="108" dataDxfId="106" headerRowBorderDxfId="107" tableBorderDxfId="105">
  <autoFilter ref="J27:P128"/>
  <tableColumns count="7">
    <tableColumn id="1" name="Nr" dataDxfId="104"/>
    <tableColumn id="2" name="Naam" dataDxfId="103"/>
    <tableColumn id="3" name="Organisatietype" dataDxfId="102"/>
    <tableColumn id="4" name="Gerealiseerde kosten" dataDxfId="101">
      <calculatedColumnFormula>SUMIF('Werkpakket 1'!$C:$C,$K28,'Werkpakket 1'!$L:$L)+SUMIF('Werkpakket 2'!$C:$C,$K28,'Werkpakket 2'!$L:$L)+SUMIF('Werkpakket 3'!$C:$C,$K28,'Werkpakket 3'!$L:$L)+SUMIF('Werkpakket 4'!$C:$C,$K28,'Werkpakket 4'!$L:$L)+SUMIF('Werkpakket 5'!$C:$C,$K28,'Werkpakket 5'!$L:$L)+SUMIF(Projectmanagement!$C:$C,$K28,Projectmanagement!$L:$L)+SUMIF('Materiële kosten'!$C:$C,$K28,'Materiële kosten'!F:F)</calculatedColumnFormula>
    </tableColumn>
    <tableColumn id="5" name="Cofinanciering in kind" dataDxfId="100"/>
    <tableColumn id="7" name="Cofinanciering in cash" dataDxfId="99">
      <calculatedColumnFormula>SUM(O29:O128)</calculatedColumnFormula>
    </tableColumn>
    <tableColumn id="6" name="Gerealiseerde subsidie" dataDxfId="98">
      <calculatedColumnFormula>IF(M28-N28=0, "",M28-N28)</calculatedColumnFormula>
    </tableColumn>
  </tableColumns>
  <tableStyleInfo showFirstColumn="0" showLastColumn="0" showRowStripes="1" showColumnStripes="0"/>
</table>
</file>

<file path=xl/tables/table6.xml><?xml version="1.0" encoding="utf-8"?>
<table xmlns="http://schemas.openxmlformats.org/spreadsheetml/2006/main" id="8" name="Tabel8" displayName="Tabel8" ref="A1:B10" totalsRowShown="0" headerRowDxfId="97" dataDxfId="95" headerRowBorderDxfId="96" tableBorderDxfId="94">
  <autoFilter ref="A1:B10"/>
  <tableColumns count="2">
    <tableColumn id="1" name="Type organisatie" dataDxfId="93"/>
    <tableColumn id="2" name="Toelichting" dataDxfId="92"/>
  </tableColumns>
  <tableStyleInfo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2CD9B"/>
  </sheetPr>
  <dimension ref="B2:S68"/>
  <sheetViews>
    <sheetView showGridLines="0" tabSelected="1" zoomScale="85" zoomScaleNormal="85" workbookViewId="0">
      <selection activeCell="B8" sqref="B8"/>
    </sheetView>
  </sheetViews>
  <sheetFormatPr defaultColWidth="9.140625" defaultRowHeight="12.75"/>
  <cols>
    <col min="1" max="1" width="2" style="7" customWidth="1"/>
    <col min="2" max="2" width="11" style="7" customWidth="1"/>
    <col min="3" max="3" width="10.5703125" style="7" customWidth="1"/>
    <col min="4" max="4" width="3.42578125" style="7" customWidth="1"/>
    <col min="5" max="5" width="12.140625" style="7" customWidth="1"/>
    <col min="6" max="7" width="9.140625" style="7"/>
    <col min="8" max="8" width="9.42578125" style="7" bestFit="1" customWidth="1"/>
    <col min="9" max="14" width="9.140625" style="7"/>
    <col min="15" max="15" width="32" style="7" customWidth="1"/>
    <col min="16" max="16384" width="9.140625" style="7"/>
  </cols>
  <sheetData>
    <row r="2" spans="2:19">
      <c r="B2" s="39" t="s">
        <v>51</v>
      </c>
    </row>
    <row r="4" spans="2:19">
      <c r="B4" s="39" t="s">
        <v>65</v>
      </c>
      <c r="H4" s="57"/>
    </row>
    <row r="5" spans="2:19">
      <c r="B5" s="189" t="str">
        <f>F57</f>
        <v>Building Transformation Capacities</v>
      </c>
      <c r="H5" s="57"/>
    </row>
    <row r="6" spans="2:19">
      <c r="B6" s="101" t="s">
        <v>171</v>
      </c>
    </row>
    <row r="7" spans="2:19">
      <c r="B7" s="284"/>
    </row>
    <row r="9" spans="2:19">
      <c r="B9" s="39" t="s">
        <v>152</v>
      </c>
      <c r="Q9" s="41"/>
    </row>
    <row r="10" spans="2:19" ht="38.25" customHeight="1">
      <c r="B10" s="343" t="s">
        <v>167</v>
      </c>
      <c r="C10" s="343"/>
      <c r="D10" s="343"/>
      <c r="E10" s="343"/>
      <c r="F10" s="343"/>
      <c r="G10" s="343"/>
      <c r="H10" s="343"/>
      <c r="I10" s="343"/>
      <c r="J10" s="343"/>
      <c r="K10" s="343"/>
      <c r="L10" s="343"/>
      <c r="M10" s="343"/>
      <c r="N10" s="343"/>
      <c r="O10" s="343"/>
      <c r="P10" s="40"/>
      <c r="Q10" s="40"/>
      <c r="R10" s="40"/>
      <c r="S10" s="40"/>
    </row>
    <row r="12" spans="2:19" s="101" customFormat="1">
      <c r="B12" s="39" t="s">
        <v>121</v>
      </c>
    </row>
    <row r="13" spans="2:19" s="101" customFormat="1" ht="102.75" customHeight="1">
      <c r="B13" s="347" t="s">
        <v>158</v>
      </c>
      <c r="C13" s="347"/>
      <c r="D13" s="347"/>
      <c r="E13" s="347"/>
      <c r="F13" s="347"/>
      <c r="G13" s="347"/>
      <c r="H13" s="347"/>
      <c r="I13" s="347"/>
      <c r="J13" s="347"/>
      <c r="K13" s="347"/>
      <c r="L13" s="347"/>
      <c r="M13" s="347"/>
      <c r="N13" s="347"/>
      <c r="O13" s="347"/>
    </row>
    <row r="14" spans="2:19" s="101" customFormat="1"/>
    <row r="15" spans="2:19" s="101" customFormat="1">
      <c r="B15" s="39" t="s">
        <v>86</v>
      </c>
    </row>
    <row r="16" spans="2:19" s="101" customFormat="1">
      <c r="B16" s="284" t="s">
        <v>27</v>
      </c>
    </row>
    <row r="17" spans="2:17" ht="26.25" customHeight="1">
      <c r="B17" s="344" t="s">
        <v>134</v>
      </c>
      <c r="C17" s="344"/>
      <c r="D17" s="344"/>
      <c r="E17" s="344"/>
      <c r="F17" s="344"/>
      <c r="G17" s="344"/>
      <c r="H17" s="344"/>
      <c r="I17" s="344"/>
      <c r="J17" s="344"/>
      <c r="K17" s="344"/>
      <c r="L17" s="344"/>
      <c r="M17" s="344"/>
      <c r="N17" s="344"/>
      <c r="O17" s="344"/>
      <c r="Q17" s="41"/>
    </row>
    <row r="18" spans="2:17" s="101" customFormat="1" ht="25.5" customHeight="1">
      <c r="B18" s="344" t="s">
        <v>159</v>
      </c>
      <c r="C18" s="344"/>
      <c r="D18" s="344"/>
      <c r="E18" s="344"/>
      <c r="F18" s="344"/>
      <c r="G18" s="344"/>
      <c r="H18" s="344"/>
      <c r="I18" s="344"/>
      <c r="J18" s="344"/>
      <c r="K18" s="344"/>
      <c r="L18" s="344"/>
      <c r="M18" s="344"/>
      <c r="N18" s="344"/>
      <c r="O18" s="344"/>
    </row>
    <row r="19" spans="2:17" s="101" customFormat="1">
      <c r="B19" s="346" t="s">
        <v>160</v>
      </c>
      <c r="C19" s="346"/>
      <c r="D19" s="346"/>
      <c r="E19" s="346"/>
      <c r="F19" s="346"/>
      <c r="G19" s="346"/>
      <c r="H19" s="346"/>
      <c r="I19" s="346"/>
      <c r="J19" s="346"/>
      <c r="K19" s="346"/>
      <c r="L19" s="346"/>
      <c r="M19" s="346"/>
      <c r="N19" s="346"/>
      <c r="O19" s="346"/>
    </row>
    <row r="20" spans="2:17" s="101" customFormat="1">
      <c r="B20" s="344" t="s">
        <v>161</v>
      </c>
      <c r="C20" s="344"/>
      <c r="D20" s="344"/>
      <c r="E20" s="344"/>
      <c r="F20" s="344"/>
      <c r="G20" s="344"/>
      <c r="H20" s="344"/>
      <c r="I20" s="344"/>
      <c r="J20" s="344"/>
      <c r="K20" s="344"/>
      <c r="L20" s="344"/>
      <c r="M20" s="344"/>
      <c r="N20" s="344"/>
      <c r="O20" s="344"/>
    </row>
    <row r="21" spans="2:17" s="101" customFormat="1">
      <c r="B21" s="278"/>
      <c r="C21" s="278"/>
      <c r="D21" s="278"/>
      <c r="E21" s="278"/>
      <c r="F21" s="278"/>
      <c r="G21" s="278"/>
      <c r="H21" s="278"/>
      <c r="I21" s="278"/>
      <c r="J21" s="278"/>
      <c r="K21" s="278"/>
      <c r="L21" s="278"/>
      <c r="M21" s="278"/>
      <c r="N21" s="278"/>
      <c r="O21" s="278"/>
    </row>
    <row r="22" spans="2:17" s="101" customFormat="1">
      <c r="B22" s="285" t="s">
        <v>135</v>
      </c>
      <c r="C22" s="130"/>
      <c r="D22" s="130"/>
      <c r="E22" s="130"/>
      <c r="F22" s="130"/>
      <c r="G22" s="130"/>
      <c r="H22" s="130"/>
      <c r="I22" s="130"/>
      <c r="J22" s="130"/>
      <c r="K22" s="130"/>
      <c r="L22" s="130"/>
      <c r="M22" s="130"/>
      <c r="N22" s="130"/>
      <c r="O22" s="130"/>
    </row>
    <row r="23" spans="2:17" ht="25.5" customHeight="1">
      <c r="B23" s="343" t="s">
        <v>166</v>
      </c>
      <c r="C23" s="343"/>
      <c r="D23" s="343"/>
      <c r="E23" s="343"/>
      <c r="F23" s="343"/>
      <c r="G23" s="343"/>
      <c r="H23" s="343"/>
      <c r="I23" s="343"/>
      <c r="J23" s="343"/>
      <c r="K23" s="343"/>
      <c r="L23" s="343"/>
      <c r="M23" s="343"/>
      <c r="N23" s="343"/>
      <c r="O23" s="343"/>
    </row>
    <row r="24" spans="2:17" s="101" customFormat="1" ht="27" customHeight="1">
      <c r="B24" s="345" t="s">
        <v>140</v>
      </c>
      <c r="C24" s="345"/>
      <c r="D24" s="345"/>
      <c r="E24" s="345"/>
      <c r="F24" s="345"/>
      <c r="G24" s="345"/>
      <c r="H24" s="345"/>
      <c r="I24" s="345"/>
      <c r="J24" s="345"/>
      <c r="K24" s="345"/>
      <c r="L24" s="345"/>
      <c r="M24" s="345"/>
      <c r="N24" s="345"/>
      <c r="O24" s="345"/>
    </row>
    <row r="25" spans="2:17" s="101" customFormat="1">
      <c r="B25" s="286" t="s">
        <v>136</v>
      </c>
      <c r="C25" s="279"/>
      <c r="D25" s="279"/>
      <c r="E25" s="279"/>
      <c r="F25" s="279"/>
      <c r="G25" s="279"/>
      <c r="H25" s="279"/>
      <c r="I25" s="279"/>
      <c r="J25" s="279"/>
      <c r="K25" s="279"/>
      <c r="L25" s="279"/>
      <c r="M25" s="279"/>
      <c r="N25" s="279"/>
      <c r="O25" s="279"/>
    </row>
    <row r="26" spans="2:17" s="101" customFormat="1">
      <c r="B26" s="286"/>
      <c r="C26" s="279"/>
      <c r="D26" s="279"/>
      <c r="E26" s="279"/>
      <c r="F26" s="279"/>
      <c r="G26" s="279"/>
      <c r="H26" s="279"/>
      <c r="I26" s="279"/>
      <c r="J26" s="279"/>
      <c r="K26" s="279"/>
      <c r="L26" s="279"/>
      <c r="M26" s="279"/>
      <c r="N26" s="279"/>
      <c r="O26" s="279"/>
    </row>
    <row r="27" spans="2:17" s="101" customFormat="1" ht="25.5" customHeight="1">
      <c r="B27" s="348" t="s">
        <v>149</v>
      </c>
      <c r="C27" s="348"/>
      <c r="D27" s="348"/>
      <c r="E27" s="348"/>
      <c r="F27" s="348"/>
      <c r="G27" s="348"/>
      <c r="H27" s="348"/>
      <c r="I27" s="348"/>
      <c r="J27" s="348"/>
      <c r="K27" s="348"/>
      <c r="L27" s="348"/>
      <c r="M27" s="348"/>
      <c r="N27" s="348"/>
      <c r="O27" s="348"/>
    </row>
    <row r="29" spans="2:17">
      <c r="B29" s="39" t="s">
        <v>49</v>
      </c>
    </row>
    <row r="30" spans="2:17" ht="39.75" customHeight="1">
      <c r="B30" s="343" t="s">
        <v>153</v>
      </c>
      <c r="C30" s="343"/>
      <c r="D30" s="343"/>
      <c r="E30" s="343"/>
      <c r="F30" s="343"/>
      <c r="G30" s="343"/>
      <c r="H30" s="343"/>
      <c r="I30" s="343"/>
      <c r="J30" s="343"/>
      <c r="K30" s="343"/>
      <c r="L30" s="343"/>
      <c r="M30" s="343"/>
      <c r="N30" s="343"/>
      <c r="O30" s="343"/>
      <c r="Q30" s="41"/>
    </row>
    <row r="31" spans="2:17" s="101" customFormat="1" ht="25.5" customHeight="1">
      <c r="B31" s="344" t="s">
        <v>162</v>
      </c>
      <c r="C31" s="344"/>
      <c r="D31" s="344"/>
      <c r="E31" s="344"/>
      <c r="F31" s="344"/>
      <c r="G31" s="344"/>
      <c r="H31" s="344"/>
      <c r="I31" s="344"/>
      <c r="J31" s="344"/>
      <c r="K31" s="344"/>
      <c r="L31" s="344"/>
      <c r="M31" s="344"/>
      <c r="N31" s="344"/>
      <c r="O31" s="344"/>
      <c r="Q31" s="41"/>
    </row>
    <row r="32" spans="2:17" s="101" customFormat="1">
      <c r="B32" s="131"/>
      <c r="C32" s="131"/>
      <c r="D32" s="131"/>
      <c r="E32" s="131"/>
      <c r="F32" s="131"/>
      <c r="G32" s="131"/>
      <c r="H32" s="131"/>
      <c r="I32" s="131"/>
      <c r="J32" s="131"/>
      <c r="K32" s="131"/>
      <c r="L32" s="131"/>
      <c r="M32" s="131"/>
      <c r="N32" s="131"/>
      <c r="O32" s="131"/>
    </row>
    <row r="33" spans="2:19" s="101" customFormat="1">
      <c r="B33" s="39" t="s">
        <v>79</v>
      </c>
      <c r="C33" s="131"/>
      <c r="D33" s="131"/>
      <c r="E33" s="131"/>
      <c r="F33" s="131"/>
      <c r="G33" s="131"/>
      <c r="H33" s="131"/>
      <c r="I33" s="131"/>
      <c r="J33" s="131"/>
      <c r="K33" s="131"/>
      <c r="L33" s="131"/>
      <c r="M33" s="131"/>
      <c r="N33" s="131"/>
      <c r="O33" s="131"/>
      <c r="Q33" s="41"/>
    </row>
    <row r="34" spans="2:19" s="101" customFormat="1">
      <c r="B34" s="7" t="s">
        <v>164</v>
      </c>
      <c r="C34" s="131"/>
      <c r="D34" s="131"/>
      <c r="E34" s="131"/>
      <c r="F34" s="131"/>
      <c r="G34" s="131"/>
      <c r="H34" s="131"/>
      <c r="I34" s="131"/>
      <c r="J34" s="131"/>
      <c r="K34" s="131"/>
      <c r="L34" s="131"/>
      <c r="M34" s="131"/>
      <c r="N34" s="131"/>
      <c r="O34" s="131"/>
    </row>
    <row r="35" spans="2:19" s="101" customFormat="1">
      <c r="B35" s="288" t="s">
        <v>163</v>
      </c>
      <c r="C35" s="131"/>
      <c r="D35" s="131"/>
      <c r="E35" s="131"/>
      <c r="F35" s="131"/>
      <c r="G35" s="131"/>
      <c r="H35" s="131"/>
      <c r="I35" s="131"/>
      <c r="J35" s="131"/>
      <c r="K35" s="131"/>
      <c r="L35" s="131"/>
      <c r="M35" s="131"/>
      <c r="N35" s="131"/>
      <c r="O35" s="131"/>
      <c r="P35" s="41"/>
    </row>
    <row r="36" spans="2:19" s="101" customFormat="1">
      <c r="B36" s="289" t="str">
        <f>IF(F58=0,CONCATENATE("- Per project kan maximaal € ",F59," aan subsidie worden aangevraagd;"),CONCATENATE("- Per project kan minimaal € ",F58," en maximaal € ",F59," aan subsidie worden aangevraagd;"))</f>
        <v>- Per project kan maximaal € 200.000 aan subsidie worden aangevraagd;</v>
      </c>
      <c r="C36" s="131"/>
      <c r="D36" s="131"/>
      <c r="E36" s="131"/>
      <c r="F36" s="131"/>
      <c r="G36" s="131"/>
      <c r="H36" s="131"/>
      <c r="I36" s="131"/>
      <c r="J36" s="131"/>
      <c r="K36" s="131"/>
      <c r="L36" s="131"/>
      <c r="M36" s="131"/>
      <c r="N36" s="131"/>
      <c r="O36" s="131"/>
    </row>
    <row r="37" spans="2:19" s="101" customFormat="1">
      <c r="B37" s="288" t="s">
        <v>169</v>
      </c>
      <c r="C37" s="131"/>
      <c r="D37" s="131"/>
      <c r="E37" s="131"/>
      <c r="F37" s="131"/>
      <c r="G37" s="131"/>
      <c r="H37" s="131"/>
      <c r="I37" s="131"/>
      <c r="J37" s="131"/>
      <c r="K37" s="131"/>
      <c r="L37" s="131"/>
      <c r="M37" s="131"/>
      <c r="N37" s="131"/>
      <c r="O37" s="131"/>
    </row>
    <row r="38" spans="2:19" s="101" customFormat="1">
      <c r="B38" s="288" t="s">
        <v>53</v>
      </c>
      <c r="C38" s="131"/>
      <c r="D38" s="131"/>
      <c r="E38" s="131"/>
      <c r="F38" s="131"/>
      <c r="G38" s="131"/>
      <c r="H38" s="131"/>
      <c r="I38" s="131"/>
      <c r="J38" s="131"/>
      <c r="K38" s="131"/>
      <c r="L38" s="131"/>
      <c r="M38" s="131"/>
      <c r="N38" s="131"/>
      <c r="O38" s="131"/>
    </row>
    <row r="39" spans="2:19" s="101" customFormat="1">
      <c r="B39" s="288" t="str">
        <f>CONCATENATE("- Maximaal ",F61," van de subsidiegelden mag besteed worden aan de kosten van de ",F64,".")</f>
        <v>- Maximaal 25% van de subsidiegelden mag besteed worden aan de kosten van de consortiumpartners.</v>
      </c>
      <c r="C39" s="131"/>
      <c r="D39" s="131"/>
      <c r="E39" s="131"/>
      <c r="F39" s="131"/>
      <c r="G39" s="131"/>
      <c r="H39" s="131"/>
      <c r="I39" s="131"/>
      <c r="J39" s="131"/>
      <c r="K39" s="131"/>
      <c r="L39" s="131"/>
      <c r="M39" s="131"/>
      <c r="N39" s="131"/>
      <c r="O39" s="131"/>
    </row>
    <row r="40" spans="2:19" s="101" customFormat="1">
      <c r="C40" s="131"/>
      <c r="D40" s="131"/>
      <c r="E40" s="131"/>
      <c r="F40" s="131"/>
      <c r="G40" s="131"/>
      <c r="H40" s="131"/>
      <c r="I40" s="131"/>
      <c r="J40" s="131"/>
      <c r="K40" s="131"/>
      <c r="L40" s="131"/>
      <c r="M40" s="131"/>
      <c r="N40" s="131"/>
      <c r="O40" s="131"/>
    </row>
    <row r="41" spans="2:19" s="101" customFormat="1">
      <c r="B41" s="39" t="s">
        <v>68</v>
      </c>
    </row>
    <row r="42" spans="2:19" s="101" customFormat="1" ht="25.5" customHeight="1">
      <c r="B42" s="349" t="s">
        <v>89</v>
      </c>
      <c r="C42" s="349"/>
      <c r="D42" s="349"/>
      <c r="E42" s="349"/>
      <c r="F42" s="349"/>
      <c r="G42" s="349"/>
      <c r="H42" s="349"/>
      <c r="I42" s="349"/>
      <c r="J42" s="349"/>
      <c r="K42" s="349"/>
      <c r="L42" s="349"/>
      <c r="M42" s="349"/>
      <c r="N42" s="349"/>
      <c r="O42" s="349"/>
      <c r="P42" s="41"/>
    </row>
    <row r="43" spans="2:19" s="101" customFormat="1">
      <c r="B43" s="131"/>
      <c r="C43" s="131"/>
      <c r="D43" s="131"/>
      <c r="E43" s="131"/>
      <c r="F43" s="131"/>
      <c r="G43" s="131"/>
      <c r="H43" s="131"/>
      <c r="I43" s="131"/>
      <c r="J43" s="131"/>
      <c r="K43" s="131"/>
      <c r="L43" s="131"/>
      <c r="M43" s="131"/>
      <c r="N43" s="131"/>
      <c r="O43" s="131"/>
    </row>
    <row r="44" spans="2:19" s="101" customFormat="1">
      <c r="B44" s="124" t="s">
        <v>50</v>
      </c>
      <c r="C44" s="131"/>
      <c r="D44" s="131"/>
      <c r="E44" s="131"/>
      <c r="F44" s="131"/>
      <c r="G44" s="131"/>
      <c r="H44" s="131"/>
      <c r="I44" s="131"/>
      <c r="J44" s="131"/>
      <c r="K44" s="131"/>
      <c r="L44" s="131"/>
      <c r="M44" s="131"/>
      <c r="N44" s="131"/>
      <c r="O44" s="131"/>
    </row>
    <row r="45" spans="2:19" ht="25.5" customHeight="1">
      <c r="B45" s="343" t="s">
        <v>168</v>
      </c>
      <c r="C45" s="343"/>
      <c r="D45" s="343"/>
      <c r="E45" s="343"/>
      <c r="F45" s="343"/>
      <c r="G45" s="343"/>
      <c r="H45" s="343"/>
      <c r="I45" s="343"/>
      <c r="J45" s="343"/>
      <c r="K45" s="343"/>
      <c r="L45" s="343"/>
      <c r="M45" s="343"/>
      <c r="N45" s="343"/>
      <c r="O45" s="343"/>
      <c r="P45" s="40"/>
      <c r="Q45" s="40"/>
      <c r="R45" s="40"/>
      <c r="S45" s="40"/>
    </row>
    <row r="47" spans="2:19" s="101" customFormat="1" ht="13.5" customHeight="1">
      <c r="B47" s="343" t="s">
        <v>165</v>
      </c>
      <c r="C47" s="343"/>
      <c r="D47" s="343"/>
      <c r="E47" s="343"/>
      <c r="F47" s="343"/>
      <c r="G47" s="343"/>
      <c r="H47" s="343"/>
      <c r="I47" s="343"/>
      <c r="J47" s="343"/>
      <c r="K47" s="343"/>
      <c r="L47" s="343"/>
      <c r="M47" s="343"/>
      <c r="N47" s="343"/>
      <c r="O47" s="343"/>
      <c r="P47" s="341"/>
      <c r="Q47" s="341"/>
      <c r="R47" s="341"/>
      <c r="S47" s="341"/>
    </row>
    <row r="49" spans="2:19">
      <c r="B49" s="343" t="s">
        <v>69</v>
      </c>
      <c r="C49" s="343"/>
      <c r="D49" s="343"/>
      <c r="E49" s="343"/>
      <c r="F49" s="343"/>
      <c r="G49" s="343"/>
      <c r="H49" s="343"/>
      <c r="I49" s="343"/>
      <c r="J49" s="343"/>
      <c r="K49" s="343"/>
      <c r="L49" s="343"/>
      <c r="M49" s="343"/>
      <c r="N49" s="343"/>
      <c r="O49" s="343"/>
      <c r="P49" s="40"/>
      <c r="Q49" s="40"/>
      <c r="R49" s="40"/>
      <c r="S49" s="40"/>
    </row>
    <row r="51" spans="2:19">
      <c r="B51" s="111" t="s">
        <v>10</v>
      </c>
      <c r="C51" s="111"/>
      <c r="D51" s="112"/>
    </row>
    <row r="52" spans="2:19">
      <c r="B52" s="43" t="b">
        <v>1</v>
      </c>
    </row>
    <row r="53" spans="2:19" ht="12.75" customHeight="1">
      <c r="B53" s="190" t="s">
        <v>116</v>
      </c>
      <c r="C53" s="190"/>
      <c r="D53" s="190"/>
      <c r="F53" s="6" t="s">
        <v>9</v>
      </c>
    </row>
    <row r="55" spans="2:19">
      <c r="B55" s="45"/>
      <c r="H55" s="60"/>
      <c r="I55" s="60"/>
      <c r="J55" s="60"/>
      <c r="K55" s="60"/>
    </row>
    <row r="56" spans="2:19" hidden="1">
      <c r="C56" s="42" t="s">
        <v>37</v>
      </c>
      <c r="F56" s="63" t="s">
        <v>42</v>
      </c>
      <c r="G56" s="63" t="s">
        <v>43</v>
      </c>
      <c r="H56" s="61"/>
      <c r="I56" s="60"/>
      <c r="J56" s="60"/>
      <c r="K56" s="60"/>
    </row>
    <row r="57" spans="2:19" hidden="1">
      <c r="C57" s="7" t="s">
        <v>40</v>
      </c>
      <c r="F57" s="58" t="s">
        <v>170</v>
      </c>
      <c r="G57" s="58"/>
      <c r="H57" s="60"/>
      <c r="I57" s="60"/>
      <c r="J57" s="60"/>
      <c r="K57" s="60"/>
    </row>
    <row r="58" spans="2:19" s="101" customFormat="1" hidden="1">
      <c r="C58" s="101" t="s">
        <v>144</v>
      </c>
      <c r="F58" s="58"/>
      <c r="G58" s="62">
        <v>0</v>
      </c>
      <c r="H58" s="60"/>
      <c r="I58" s="60"/>
      <c r="J58" s="60"/>
      <c r="K58" s="60"/>
    </row>
    <row r="59" spans="2:19" hidden="1">
      <c r="C59" s="7" t="s">
        <v>38</v>
      </c>
      <c r="F59" s="58" t="s">
        <v>172</v>
      </c>
      <c r="G59" s="62">
        <v>200000</v>
      </c>
      <c r="H59" s="60"/>
      <c r="I59" s="60"/>
      <c r="J59" s="60"/>
      <c r="K59" s="60"/>
    </row>
    <row r="60" spans="2:19" hidden="1">
      <c r="C60" s="7" t="s">
        <v>146</v>
      </c>
      <c r="F60" s="58" t="s">
        <v>157</v>
      </c>
      <c r="G60" s="64"/>
      <c r="H60" s="60"/>
      <c r="I60" s="60"/>
      <c r="J60" s="60"/>
      <c r="K60" s="60"/>
    </row>
    <row r="61" spans="2:19" hidden="1">
      <c r="C61" s="7" t="s">
        <v>147</v>
      </c>
      <c r="F61" s="58" t="s">
        <v>39</v>
      </c>
      <c r="G61" s="64">
        <v>0.25</v>
      </c>
      <c r="H61" s="60"/>
      <c r="I61" s="60"/>
      <c r="J61" s="60"/>
      <c r="K61" s="60"/>
    </row>
    <row r="62" spans="2:19" hidden="1">
      <c r="C62" s="7" t="s">
        <v>54</v>
      </c>
      <c r="F62" s="58" t="s">
        <v>55</v>
      </c>
      <c r="G62" s="64">
        <v>0.1</v>
      </c>
      <c r="H62" s="41"/>
    </row>
    <row r="63" spans="2:19" s="101" customFormat="1" hidden="1">
      <c r="C63" s="101" t="s">
        <v>115</v>
      </c>
      <c r="F63" s="58" t="s">
        <v>156</v>
      </c>
      <c r="G63" s="64"/>
      <c r="H63" s="41"/>
    </row>
    <row r="64" spans="2:19" s="101" customFormat="1" hidden="1">
      <c r="C64" s="101" t="s">
        <v>148</v>
      </c>
      <c r="F64" s="297" t="s">
        <v>143</v>
      </c>
      <c r="G64" s="298"/>
      <c r="H64" s="41"/>
    </row>
    <row r="65" spans="3:8" hidden="1"/>
    <row r="66" spans="3:8" hidden="1">
      <c r="C66" s="42" t="s">
        <v>41</v>
      </c>
    </row>
    <row r="68" spans="3:8">
      <c r="C68" s="151"/>
      <c r="D68" s="151"/>
      <c r="E68" s="152"/>
      <c r="F68" s="57"/>
      <c r="G68" s="57"/>
      <c r="H68" s="153"/>
    </row>
  </sheetData>
  <sheetProtection algorithmName="SHA-512" hashValue="cX+395fdC/GXfdzjXigTgpYeDgo551D0YEy/fg9mPH/ywSrrsrfj2uuVrLtxOyuTDTqysA1LEsBu0ZaWo12QkA==" saltValue="nmd3qOY1u57f6o8HwpCSvQ==" spinCount="100000" sheet="1" objects="1" scenarios="1"/>
  <mergeCells count="15">
    <mergeCell ref="B10:O10"/>
    <mergeCell ref="B45:O45"/>
    <mergeCell ref="B49:O49"/>
    <mergeCell ref="B47:O47"/>
    <mergeCell ref="B17:O17"/>
    <mergeCell ref="B24:O24"/>
    <mergeCell ref="B23:O23"/>
    <mergeCell ref="B30:O30"/>
    <mergeCell ref="B18:O18"/>
    <mergeCell ref="B19:O19"/>
    <mergeCell ref="B13:O13"/>
    <mergeCell ref="B31:O31"/>
    <mergeCell ref="B27:O27"/>
    <mergeCell ref="B20:O20"/>
    <mergeCell ref="B42:O42"/>
  </mergeCells>
  <conditionalFormatting sqref="F53">
    <cfRule type="expression" dxfId="90" priority="6">
      <formula>$B$52=TRUE</formula>
    </cfRule>
  </conditionalFormatting>
  <pageMargins left="0.23622047244094491" right="0.23622047244094491" top="0.19685039370078741" bottom="0.19685039370078741" header="0.19685039370078741" footer="0.19685039370078741"/>
  <pageSetup paperSize="9" scale="70" orientation="landscape" r:id="rId1"/>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ltText="Klik hier om de invulvelden te arceren">
                <anchor moveWithCells="1">
                  <from>
                    <xdr:col>3</xdr:col>
                    <xdr:colOff>0</xdr:colOff>
                    <xdr:row>49</xdr:row>
                    <xdr:rowOff>133350</xdr:rowOff>
                  </from>
                  <to>
                    <xdr:col>4</xdr:col>
                    <xdr:colOff>76200</xdr:colOff>
                    <xdr:row>51</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4D9"/>
  </sheetPr>
  <dimension ref="A1:L149"/>
  <sheetViews>
    <sheetView showGridLines="0" zoomScale="85" zoomScaleNormal="85" workbookViewId="0">
      <pane ySplit="10" topLeftCell="A11" activePane="bottomLeft" state="frozen"/>
      <selection activeCell="A2" sqref="A2"/>
      <selection pane="bottomLeft" activeCell="C10" sqref="C10"/>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7" width="9.28515625" style="1" customWidth="1"/>
    <col min="8" max="8" width="15.7109375" style="1" customWidth="1"/>
    <col min="9" max="9" width="0.85546875" style="1" customWidth="1"/>
    <col min="10" max="11" width="9.28515625" style="1" customWidth="1"/>
    <col min="12" max="12" width="15.7109375" style="1" customWidth="1"/>
    <col min="13" max="13" width="0.85546875" style="1" customWidth="1"/>
    <col min="14" max="16384" width="9.140625" style="1"/>
  </cols>
  <sheetData>
    <row r="1" spans="1:12">
      <c r="A1" s="3" t="b">
        <f>Voorblad!$B$52</f>
        <v>1</v>
      </c>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c r="A4" s="235" t="str">
        <f ca="1">MID(CELL("bestandsnaam",$A$1),FIND("]",CELL("bestandsnaam",$A$1))+1,31)</f>
        <v>Werkpakket 5</v>
      </c>
      <c r="B4" s="2"/>
      <c r="C4" s="17"/>
      <c r="D4" s="7"/>
      <c r="E4" s="7"/>
      <c r="F4" s="385"/>
      <c r="G4" s="385"/>
      <c r="H4" s="385"/>
      <c r="I4" s="342"/>
      <c r="J4" s="385"/>
      <c r="K4" s="385"/>
      <c r="L4" s="385"/>
    </row>
    <row r="5" spans="1:12" ht="12.75" hidden="1" customHeight="1">
      <c r="A5" s="8"/>
      <c r="B5" s="8"/>
      <c r="C5" s="9"/>
      <c r="D5" s="10"/>
      <c r="E5" s="10"/>
      <c r="G5" s="16" t="s">
        <v>20</v>
      </c>
      <c r="H5" s="223">
        <f>SUM(H11:H9998)</f>
        <v>0</v>
      </c>
      <c r="K5" s="16" t="s">
        <v>20</v>
      </c>
      <c r="L5" s="223">
        <f>SUM(L11:L9998)</f>
        <v>0</v>
      </c>
    </row>
    <row r="6" spans="1:12">
      <c r="A6" s="8"/>
      <c r="B6" s="8" t="str">
        <f>Voorblad!B4</f>
        <v>Begrotingsformat incl. voortgangs- en eindrapportage</v>
      </c>
      <c r="C6" s="9"/>
      <c r="D6" s="10"/>
      <c r="E6" s="10"/>
      <c r="F6" s="11"/>
      <c r="G6" s="9"/>
      <c r="H6" s="9"/>
      <c r="J6" s="11"/>
      <c r="K6" s="9"/>
      <c r="L6" s="9"/>
    </row>
    <row r="7" spans="1:12" s="46" customFormat="1">
      <c r="A7" s="380" t="s">
        <v>34</v>
      </c>
      <c r="B7" s="381"/>
      <c r="C7" s="381"/>
      <c r="D7" s="381"/>
      <c r="E7" s="381"/>
      <c r="F7" s="382" t="s">
        <v>2</v>
      </c>
      <c r="G7" s="380"/>
      <c r="H7" s="380"/>
      <c r="J7" s="383" t="s">
        <v>28</v>
      </c>
      <c r="K7" s="384"/>
      <c r="L7" s="384"/>
    </row>
    <row r="8" spans="1:12" s="46" customFormat="1">
      <c r="A8" s="47" t="s">
        <v>11</v>
      </c>
      <c r="B8" s="47" t="s">
        <v>12</v>
      </c>
      <c r="C8" s="48" t="s">
        <v>13</v>
      </c>
      <c r="D8" s="49" t="s">
        <v>14</v>
      </c>
      <c r="E8" s="49" t="s">
        <v>15</v>
      </c>
      <c r="F8" s="50" t="s">
        <v>16</v>
      </c>
      <c r="G8" s="168" t="s">
        <v>17</v>
      </c>
      <c r="H8" s="168" t="s">
        <v>22</v>
      </c>
      <c r="J8" s="50" t="s">
        <v>21</v>
      </c>
      <c r="K8" s="168" t="s">
        <v>130</v>
      </c>
      <c r="L8" s="168" t="s">
        <v>131</v>
      </c>
    </row>
    <row r="9" spans="1:12" s="46" customFormat="1" ht="13.5" thickBot="1">
      <c r="A9" s="179" t="s">
        <v>4</v>
      </c>
      <c r="B9" s="179" t="s">
        <v>5</v>
      </c>
      <c r="C9" s="180" t="s">
        <v>29</v>
      </c>
      <c r="D9" s="181" t="s">
        <v>6</v>
      </c>
      <c r="E9" s="181" t="s">
        <v>7</v>
      </c>
      <c r="F9" s="219" t="s">
        <v>8</v>
      </c>
      <c r="G9" s="180" t="s">
        <v>3</v>
      </c>
      <c r="H9" s="180" t="s">
        <v>27</v>
      </c>
      <c r="I9" s="175"/>
      <c r="J9" s="219" t="s">
        <v>8</v>
      </c>
      <c r="K9" s="180" t="s">
        <v>3</v>
      </c>
      <c r="L9" s="180" t="s">
        <v>27</v>
      </c>
    </row>
    <row r="10" spans="1:12" s="12" customFormat="1" ht="14.25" thickTop="1" thickBot="1">
      <c r="A10" s="182" t="s">
        <v>1</v>
      </c>
      <c r="B10" s="182" t="s">
        <v>1</v>
      </c>
      <c r="C10" s="182" t="s">
        <v>1</v>
      </c>
      <c r="D10" s="183"/>
      <c r="E10" s="182" t="s">
        <v>1</v>
      </c>
      <c r="F10" s="182" t="s">
        <v>1</v>
      </c>
      <c r="G10" s="176" t="s">
        <v>1</v>
      </c>
      <c r="H10" s="177">
        <f>SUM(H11:H9998)</f>
        <v>0</v>
      </c>
      <c r="I10" s="178"/>
      <c r="J10" s="182" t="s">
        <v>1</v>
      </c>
      <c r="K10" s="176" t="s">
        <v>1</v>
      </c>
      <c r="L10" s="177">
        <f>SUM(L11:L9998)</f>
        <v>0</v>
      </c>
    </row>
    <row r="11" spans="1:12" s="13" customFormat="1" ht="13.5" thickTop="1">
      <c r="A11" s="70"/>
      <c r="B11" s="70"/>
      <c r="C11" s="70"/>
      <c r="D11" s="70"/>
      <c r="E11" s="70"/>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0"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ref="L71:L83" si="3">IF(J71*K71=0,0,J71*K71)</f>
        <v>0</v>
      </c>
    </row>
    <row r="72" spans="1:12">
      <c r="A72" s="71"/>
      <c r="B72" s="71"/>
      <c r="C72" s="71"/>
      <c r="D72" s="71"/>
      <c r="E72" s="71"/>
      <c r="F72" s="212"/>
      <c r="G72" s="218"/>
      <c r="H72" s="215">
        <f t="shared" si="2"/>
        <v>0</v>
      </c>
      <c r="J72" s="212"/>
      <c r="K72" s="218"/>
      <c r="L72" s="215">
        <f t="shared" si="3"/>
        <v>0</v>
      </c>
    </row>
    <row r="73" spans="1:12">
      <c r="A73" s="71"/>
      <c r="B73" s="71"/>
      <c r="C73" s="71"/>
      <c r="D73" s="71"/>
      <c r="E73" s="71"/>
      <c r="F73" s="212"/>
      <c r="G73" s="218"/>
      <c r="H73" s="215">
        <f t="shared" si="2"/>
        <v>0</v>
      </c>
      <c r="J73" s="212"/>
      <c r="K73" s="218"/>
      <c r="L73" s="215">
        <f t="shared" si="3"/>
        <v>0</v>
      </c>
    </row>
    <row r="74" spans="1:12">
      <c r="A74" s="71"/>
      <c r="B74" s="71"/>
      <c r="C74" s="71"/>
      <c r="D74" s="71"/>
      <c r="E74" s="71"/>
      <c r="F74" s="211"/>
      <c r="G74" s="217"/>
      <c r="H74" s="214">
        <f t="shared" si="2"/>
        <v>0</v>
      </c>
      <c r="J74" s="211"/>
      <c r="K74" s="217"/>
      <c r="L74" s="214">
        <f t="shared" si="3"/>
        <v>0</v>
      </c>
    </row>
    <row r="75" spans="1:12">
      <c r="A75" s="71"/>
      <c r="B75" s="71"/>
      <c r="C75" s="71"/>
      <c r="D75" s="71"/>
      <c r="E75" s="71"/>
      <c r="F75" s="212"/>
      <c r="G75" s="218"/>
      <c r="H75" s="215">
        <f t="shared" si="2"/>
        <v>0</v>
      </c>
      <c r="J75" s="212"/>
      <c r="K75" s="218"/>
      <c r="L75" s="215">
        <f t="shared" si="3"/>
        <v>0</v>
      </c>
    </row>
    <row r="76" spans="1:12">
      <c r="A76" s="71"/>
      <c r="B76" s="71"/>
      <c r="C76" s="71"/>
      <c r="D76" s="71"/>
      <c r="E76" s="71"/>
      <c r="F76" s="212"/>
      <c r="G76" s="218"/>
      <c r="H76" s="215">
        <f t="shared" si="2"/>
        <v>0</v>
      </c>
      <c r="J76" s="212"/>
      <c r="K76" s="218"/>
      <c r="L76" s="215">
        <f t="shared" si="3"/>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c r="J84" s="212"/>
      <c r="K84" s="218"/>
      <c r="L84" s="215"/>
    </row>
    <row r="85" spans="1:12">
      <c r="A85" s="71"/>
      <c r="B85" s="71"/>
      <c r="C85" s="71"/>
      <c r="D85" s="71"/>
      <c r="E85" s="71"/>
      <c r="F85" s="212"/>
      <c r="G85" s="218"/>
      <c r="H85" s="215"/>
      <c r="J85" s="212"/>
      <c r="K85" s="218"/>
      <c r="L85" s="215"/>
    </row>
    <row r="86" spans="1:12">
      <c r="A86" s="71"/>
      <c r="B86" s="71"/>
      <c r="C86" s="71"/>
      <c r="D86" s="71"/>
      <c r="E86" s="71"/>
      <c r="F86" s="212"/>
      <c r="G86" s="218"/>
      <c r="H86" s="215"/>
      <c r="J86" s="212"/>
      <c r="K86" s="218"/>
      <c r="L86" s="215"/>
    </row>
    <row r="87" spans="1:12">
      <c r="A87" s="71"/>
      <c r="B87" s="71"/>
      <c r="C87" s="71"/>
      <c r="D87" s="71"/>
      <c r="E87" s="71"/>
      <c r="F87" s="212"/>
      <c r="G87" s="218"/>
      <c r="H87" s="215"/>
      <c r="J87" s="212"/>
      <c r="K87" s="218"/>
      <c r="L87" s="215"/>
    </row>
    <row r="88" spans="1:12">
      <c r="A88" s="71"/>
      <c r="B88" s="71"/>
      <c r="C88" s="71"/>
      <c r="D88" s="71"/>
      <c r="E88" s="71"/>
      <c r="F88" s="211"/>
      <c r="G88" s="217"/>
      <c r="H88" s="214"/>
      <c r="J88" s="211"/>
      <c r="K88" s="217"/>
      <c r="L88" s="214"/>
    </row>
    <row r="89" spans="1:12">
      <c r="A89" s="71"/>
      <c r="B89" s="71"/>
      <c r="C89" s="71"/>
      <c r="D89" s="71"/>
      <c r="E89" s="71"/>
      <c r="F89" s="212"/>
      <c r="G89" s="218"/>
      <c r="H89" s="215"/>
      <c r="J89" s="212"/>
      <c r="K89" s="218"/>
      <c r="L89" s="215"/>
    </row>
    <row r="90" spans="1:12">
      <c r="A90" s="71"/>
      <c r="B90" s="71"/>
      <c r="C90" s="71"/>
      <c r="D90" s="71"/>
      <c r="E90" s="71"/>
      <c r="F90" s="212"/>
      <c r="G90" s="218"/>
      <c r="H90" s="215"/>
      <c r="J90" s="212"/>
      <c r="K90" s="218"/>
      <c r="L90" s="215"/>
    </row>
    <row r="91" spans="1:12">
      <c r="A91" s="71"/>
      <c r="B91" s="71"/>
      <c r="C91" s="71"/>
      <c r="D91" s="71"/>
      <c r="E91" s="71"/>
      <c r="F91" s="212"/>
      <c r="G91" s="218"/>
      <c r="H91" s="215"/>
      <c r="J91" s="212"/>
      <c r="K91" s="218"/>
      <c r="L91" s="215"/>
    </row>
    <row r="92" spans="1:12">
      <c r="A92" s="71"/>
      <c r="B92" s="71"/>
      <c r="C92" s="71"/>
      <c r="D92" s="71"/>
      <c r="E92" s="71"/>
      <c r="F92" s="212"/>
      <c r="G92" s="218"/>
      <c r="H92" s="215"/>
      <c r="J92" s="212"/>
      <c r="K92" s="218"/>
      <c r="L92" s="215"/>
    </row>
    <row r="93" spans="1:12">
      <c r="A93" s="71"/>
      <c r="B93" s="71"/>
      <c r="C93" s="71"/>
      <c r="D93" s="71"/>
      <c r="E93" s="71"/>
      <c r="F93" s="212"/>
      <c r="G93" s="218"/>
      <c r="H93" s="215"/>
      <c r="J93" s="212"/>
      <c r="K93" s="218"/>
      <c r="L93" s="215"/>
    </row>
    <row r="94" spans="1:12">
      <c r="A94" s="71"/>
      <c r="B94" s="71"/>
      <c r="C94" s="71"/>
      <c r="D94" s="71"/>
      <c r="E94" s="71"/>
      <c r="F94" s="212"/>
      <c r="G94" s="218"/>
      <c r="H94" s="215"/>
      <c r="J94" s="212"/>
      <c r="K94" s="218"/>
      <c r="L94" s="215"/>
    </row>
    <row r="95" spans="1:12">
      <c r="A95" s="71"/>
      <c r="B95" s="71"/>
      <c r="C95" s="71"/>
      <c r="D95" s="71"/>
      <c r="E95" s="71"/>
      <c r="F95" s="211"/>
      <c r="G95" s="217"/>
      <c r="H95" s="214"/>
      <c r="J95" s="211"/>
      <c r="K95" s="217"/>
      <c r="L95" s="214"/>
    </row>
    <row r="96" spans="1:12">
      <c r="A96" s="71"/>
      <c r="B96" s="71"/>
      <c r="C96" s="71"/>
      <c r="D96" s="71"/>
      <c r="E96" s="71"/>
      <c r="F96" s="212"/>
      <c r="G96" s="218"/>
      <c r="H96" s="215"/>
      <c r="J96" s="212"/>
      <c r="K96" s="218"/>
      <c r="L96" s="215"/>
    </row>
    <row r="97" spans="1:12">
      <c r="A97" s="71"/>
      <c r="B97" s="71"/>
      <c r="C97" s="71"/>
      <c r="D97" s="71"/>
      <c r="E97" s="71"/>
      <c r="F97" s="212"/>
      <c r="G97" s="218"/>
      <c r="H97" s="215"/>
      <c r="J97" s="212"/>
      <c r="K97" s="218"/>
      <c r="L97" s="215"/>
    </row>
    <row r="98" spans="1:12">
      <c r="A98" s="71"/>
      <c r="B98" s="71"/>
      <c r="C98" s="71"/>
      <c r="D98" s="71"/>
      <c r="E98" s="71"/>
      <c r="F98" s="212"/>
      <c r="G98" s="218"/>
      <c r="H98" s="215"/>
      <c r="J98" s="212"/>
      <c r="K98" s="218"/>
      <c r="L98" s="215"/>
    </row>
    <row r="99" spans="1:12">
      <c r="A99" s="71"/>
      <c r="B99" s="71"/>
      <c r="C99" s="71"/>
      <c r="D99" s="71"/>
      <c r="E99" s="71"/>
      <c r="F99" s="212"/>
      <c r="G99" s="218"/>
      <c r="H99" s="215"/>
      <c r="J99" s="212"/>
      <c r="K99" s="218"/>
      <c r="L99" s="215"/>
    </row>
    <row r="100" spans="1:12">
      <c r="A100" s="71"/>
      <c r="B100" s="71"/>
      <c r="C100" s="71"/>
      <c r="D100" s="71"/>
      <c r="E100" s="71"/>
      <c r="F100" s="212"/>
      <c r="G100" s="218"/>
      <c r="H100" s="215"/>
      <c r="J100" s="212"/>
      <c r="K100" s="218"/>
      <c r="L100" s="215"/>
    </row>
    <row r="101" spans="1:12">
      <c r="A101" s="71"/>
      <c r="B101" s="71"/>
      <c r="C101" s="71"/>
      <c r="D101" s="71"/>
      <c r="E101" s="71"/>
      <c r="F101" s="212"/>
      <c r="G101" s="218"/>
      <c r="H101" s="215"/>
      <c r="J101" s="212"/>
      <c r="K101" s="218"/>
      <c r="L101" s="215"/>
    </row>
    <row r="102" spans="1:12">
      <c r="A102" s="71"/>
      <c r="B102" s="71"/>
      <c r="C102" s="71"/>
      <c r="D102" s="71"/>
      <c r="E102" s="71"/>
      <c r="F102" s="211"/>
      <c r="G102" s="217"/>
      <c r="H102" s="214"/>
      <c r="J102" s="211"/>
      <c r="K102" s="217"/>
      <c r="L102" s="214"/>
    </row>
    <row r="103" spans="1:12">
      <c r="A103" s="71"/>
      <c r="B103" s="71"/>
      <c r="C103" s="71"/>
      <c r="D103" s="71"/>
      <c r="E103" s="71"/>
      <c r="F103" s="212"/>
      <c r="G103" s="218"/>
      <c r="H103" s="215"/>
      <c r="J103" s="212"/>
      <c r="K103" s="218"/>
      <c r="L103" s="215"/>
    </row>
    <row r="104" spans="1:12">
      <c r="A104" s="71"/>
      <c r="B104" s="71"/>
      <c r="C104" s="71"/>
      <c r="D104" s="71"/>
      <c r="E104" s="71"/>
      <c r="F104" s="212"/>
      <c r="G104" s="218"/>
      <c r="H104" s="215"/>
      <c r="J104" s="212"/>
      <c r="K104" s="218"/>
      <c r="L104" s="215"/>
    </row>
    <row r="105" spans="1:12">
      <c r="A105" s="71"/>
      <c r="B105" s="71"/>
      <c r="C105" s="71"/>
      <c r="D105" s="71"/>
      <c r="E105" s="71"/>
      <c r="F105" s="212"/>
      <c r="G105" s="218"/>
      <c r="H105" s="215"/>
      <c r="J105" s="212"/>
      <c r="K105" s="218"/>
      <c r="L105" s="215"/>
    </row>
    <row r="106" spans="1:12">
      <c r="A106" s="71"/>
      <c r="B106" s="71"/>
      <c r="C106" s="71"/>
      <c r="D106" s="71"/>
      <c r="E106" s="71"/>
      <c r="F106" s="212"/>
      <c r="G106" s="218"/>
      <c r="H106" s="215"/>
      <c r="J106" s="212"/>
      <c r="K106" s="218"/>
      <c r="L106" s="215"/>
    </row>
    <row r="107" spans="1:12">
      <c r="A107" s="71"/>
      <c r="B107" s="71"/>
      <c r="C107" s="71"/>
      <c r="D107" s="71"/>
      <c r="E107" s="71"/>
      <c r="F107" s="212"/>
      <c r="G107" s="218"/>
      <c r="H107" s="215"/>
      <c r="J107" s="212"/>
      <c r="K107" s="218"/>
      <c r="L107" s="215"/>
    </row>
    <row r="108" spans="1:12">
      <c r="A108" s="71"/>
      <c r="B108" s="71"/>
      <c r="C108" s="71"/>
      <c r="D108" s="71"/>
      <c r="E108" s="71"/>
      <c r="F108" s="212"/>
      <c r="G108" s="218"/>
      <c r="H108" s="215"/>
      <c r="J108" s="212"/>
      <c r="K108" s="218"/>
      <c r="L108" s="215"/>
    </row>
    <row r="109" spans="1:12">
      <c r="A109" s="71"/>
      <c r="B109" s="71"/>
      <c r="C109" s="71"/>
      <c r="D109" s="71"/>
      <c r="E109" s="71"/>
      <c r="F109" s="211"/>
      <c r="G109" s="217"/>
      <c r="H109" s="214"/>
      <c r="J109" s="211"/>
      <c r="K109" s="217"/>
      <c r="L109" s="214"/>
    </row>
    <row r="110" spans="1:12">
      <c r="A110" s="71"/>
      <c r="B110" s="71"/>
      <c r="C110" s="71"/>
      <c r="D110" s="71"/>
      <c r="E110" s="71"/>
      <c r="F110" s="212"/>
      <c r="G110" s="218"/>
      <c r="H110" s="215"/>
      <c r="J110" s="212"/>
      <c r="K110" s="218"/>
      <c r="L110" s="215"/>
    </row>
    <row r="111" spans="1:12">
      <c r="A111" s="71"/>
      <c r="B111" s="71"/>
      <c r="C111" s="71"/>
      <c r="D111" s="71"/>
      <c r="E111" s="71"/>
      <c r="F111" s="212"/>
      <c r="G111" s="218"/>
      <c r="H111" s="215"/>
      <c r="J111" s="212"/>
      <c r="K111" s="218"/>
      <c r="L111" s="215"/>
    </row>
    <row r="112" spans="1:12">
      <c r="A112" s="71"/>
      <c r="B112" s="71"/>
      <c r="C112" s="71"/>
      <c r="D112" s="71"/>
      <c r="E112" s="71"/>
      <c r="F112" s="212"/>
      <c r="G112" s="218"/>
      <c r="H112" s="215"/>
      <c r="J112" s="212"/>
      <c r="K112" s="218"/>
      <c r="L112" s="215"/>
    </row>
    <row r="113" spans="1:12">
      <c r="A113" s="71"/>
      <c r="B113" s="71"/>
      <c r="C113" s="71"/>
      <c r="D113" s="71"/>
      <c r="E113" s="71"/>
      <c r="F113" s="212"/>
      <c r="G113" s="218"/>
      <c r="H113" s="215"/>
      <c r="J113" s="212"/>
      <c r="K113" s="218"/>
      <c r="L113" s="215"/>
    </row>
    <row r="114" spans="1:12">
      <c r="A114" s="71"/>
      <c r="B114" s="71"/>
      <c r="C114" s="71"/>
      <c r="D114" s="71"/>
      <c r="E114" s="71"/>
      <c r="F114" s="212"/>
      <c r="G114" s="218"/>
      <c r="H114" s="215"/>
      <c r="J114" s="212"/>
      <c r="K114" s="218"/>
      <c r="L114" s="215"/>
    </row>
    <row r="115" spans="1:12">
      <c r="A115" s="71"/>
      <c r="B115" s="71"/>
      <c r="C115" s="71"/>
      <c r="D115" s="71"/>
      <c r="E115" s="71"/>
      <c r="F115" s="212"/>
      <c r="G115" s="218"/>
      <c r="H115" s="215"/>
      <c r="J115" s="212"/>
      <c r="K115" s="218"/>
      <c r="L115" s="215"/>
    </row>
    <row r="116" spans="1:12">
      <c r="A116" s="71"/>
      <c r="B116" s="71"/>
      <c r="C116" s="71"/>
      <c r="D116" s="71"/>
      <c r="E116" s="71"/>
      <c r="F116" s="211"/>
      <c r="G116" s="217"/>
      <c r="H116" s="214"/>
      <c r="J116" s="211"/>
      <c r="K116" s="217"/>
      <c r="L116" s="214"/>
    </row>
    <row r="117" spans="1:12">
      <c r="A117" s="71"/>
      <c r="B117" s="71"/>
      <c r="C117" s="71"/>
      <c r="D117" s="71"/>
      <c r="E117" s="71"/>
      <c r="F117" s="212"/>
      <c r="G117" s="218"/>
      <c r="H117" s="215"/>
      <c r="J117" s="212"/>
      <c r="K117" s="218"/>
      <c r="L117" s="215"/>
    </row>
    <row r="118" spans="1:12">
      <c r="A118" s="71"/>
      <c r="B118" s="71"/>
      <c r="C118" s="71"/>
      <c r="D118" s="71"/>
      <c r="E118" s="71"/>
      <c r="F118" s="212"/>
      <c r="G118" s="218"/>
      <c r="H118" s="215"/>
      <c r="J118" s="212"/>
      <c r="K118" s="218"/>
      <c r="L118" s="215"/>
    </row>
    <row r="119" spans="1:12">
      <c r="A119" s="71"/>
      <c r="B119" s="71"/>
      <c r="C119" s="71"/>
      <c r="D119" s="71"/>
      <c r="E119" s="71"/>
      <c r="F119" s="212"/>
      <c r="G119" s="218"/>
      <c r="H119" s="215"/>
      <c r="J119" s="212"/>
      <c r="K119" s="218"/>
      <c r="L119" s="215"/>
    </row>
    <row r="120" spans="1:12">
      <c r="A120" s="71"/>
      <c r="B120" s="71"/>
      <c r="C120" s="71"/>
      <c r="D120" s="71"/>
      <c r="E120" s="71"/>
      <c r="F120" s="212"/>
      <c r="G120" s="218"/>
      <c r="H120" s="215"/>
      <c r="J120" s="212"/>
      <c r="K120" s="218"/>
      <c r="L120" s="215"/>
    </row>
    <row r="121" spans="1:12">
      <c r="A121" s="71"/>
      <c r="B121" s="71"/>
      <c r="C121" s="71"/>
      <c r="D121" s="71"/>
      <c r="E121" s="71"/>
      <c r="F121" s="212"/>
      <c r="G121" s="218"/>
      <c r="H121" s="215"/>
      <c r="J121" s="212"/>
      <c r="K121" s="218"/>
      <c r="L121" s="215"/>
    </row>
    <row r="122" spans="1:12">
      <c r="A122" s="71"/>
      <c r="B122" s="71"/>
      <c r="C122" s="71"/>
      <c r="D122" s="71"/>
      <c r="E122" s="71"/>
      <c r="F122" s="212"/>
      <c r="G122" s="218"/>
      <c r="H122" s="215"/>
      <c r="J122" s="212"/>
      <c r="K122" s="218"/>
      <c r="L122" s="215"/>
    </row>
    <row r="123" spans="1:12">
      <c r="A123" s="71"/>
      <c r="B123" s="71"/>
      <c r="C123" s="71"/>
      <c r="D123" s="71"/>
      <c r="E123" s="71"/>
      <c r="F123" s="211"/>
      <c r="G123" s="217"/>
      <c r="H123" s="214"/>
      <c r="J123" s="211"/>
      <c r="K123" s="217"/>
      <c r="L123" s="214"/>
    </row>
    <row r="124" spans="1:12">
      <c r="A124" s="71"/>
      <c r="B124" s="71"/>
      <c r="C124" s="71"/>
      <c r="D124" s="71"/>
      <c r="E124" s="71"/>
      <c r="F124" s="212"/>
      <c r="G124" s="218"/>
      <c r="H124" s="215"/>
      <c r="J124" s="212"/>
      <c r="K124" s="218"/>
      <c r="L124" s="215"/>
    </row>
    <row r="125" spans="1:12">
      <c r="A125" s="71"/>
      <c r="B125" s="71"/>
      <c r="C125" s="71"/>
      <c r="D125" s="71"/>
      <c r="E125" s="71"/>
      <c r="F125" s="212"/>
      <c r="G125" s="218"/>
      <c r="H125" s="215"/>
      <c r="J125" s="212"/>
      <c r="K125" s="218"/>
      <c r="L125" s="215"/>
    </row>
    <row r="126" spans="1:12">
      <c r="A126" s="71"/>
      <c r="B126" s="71"/>
      <c r="C126" s="71"/>
      <c r="D126" s="71"/>
      <c r="E126" s="71"/>
      <c r="F126" s="212"/>
      <c r="G126" s="218"/>
      <c r="H126" s="215"/>
      <c r="J126" s="212"/>
      <c r="K126" s="218"/>
      <c r="L126" s="215"/>
    </row>
    <row r="127" spans="1:12">
      <c r="A127" s="71"/>
      <c r="B127" s="71"/>
      <c r="C127" s="71"/>
      <c r="D127" s="71"/>
      <c r="E127" s="71"/>
      <c r="F127" s="212"/>
      <c r="G127" s="218"/>
      <c r="H127" s="215"/>
      <c r="J127" s="212"/>
      <c r="K127" s="218"/>
      <c r="L127" s="215"/>
    </row>
    <row r="128" spans="1:12">
      <c r="A128" s="71"/>
      <c r="B128" s="71"/>
      <c r="C128" s="71"/>
      <c r="D128" s="71"/>
      <c r="E128" s="71"/>
      <c r="F128" s="212"/>
      <c r="G128" s="218"/>
      <c r="H128" s="215"/>
      <c r="J128" s="212"/>
      <c r="K128" s="218"/>
      <c r="L128" s="215"/>
    </row>
    <row r="129" spans="1:12">
      <c r="A129" s="71"/>
      <c r="B129" s="71"/>
      <c r="C129" s="71"/>
      <c r="D129" s="71"/>
      <c r="E129" s="71"/>
      <c r="F129" s="212"/>
      <c r="G129" s="218"/>
      <c r="H129" s="215"/>
      <c r="J129" s="212"/>
      <c r="K129" s="218"/>
      <c r="L129" s="215"/>
    </row>
    <row r="130" spans="1:12">
      <c r="A130" s="71"/>
      <c r="B130" s="71"/>
      <c r="C130" s="71"/>
      <c r="D130" s="71"/>
      <c r="E130" s="71"/>
      <c r="F130" s="211"/>
      <c r="G130" s="217"/>
      <c r="H130" s="214"/>
      <c r="J130" s="211"/>
      <c r="K130" s="217"/>
      <c r="L130" s="214"/>
    </row>
    <row r="131" spans="1:12">
      <c r="A131" s="71"/>
      <c r="B131" s="71"/>
      <c r="C131" s="71"/>
      <c r="D131" s="71"/>
      <c r="E131" s="71"/>
      <c r="F131" s="212"/>
      <c r="G131" s="218"/>
      <c r="H131" s="215"/>
      <c r="J131" s="212"/>
      <c r="K131" s="218"/>
      <c r="L131" s="215"/>
    </row>
    <row r="132" spans="1:12">
      <c r="A132" s="71"/>
      <c r="B132" s="71"/>
      <c r="C132" s="71"/>
      <c r="D132" s="71"/>
      <c r="E132" s="71"/>
      <c r="F132" s="212"/>
      <c r="G132" s="218"/>
      <c r="H132" s="215"/>
      <c r="J132" s="212"/>
      <c r="K132" s="218"/>
      <c r="L132" s="215"/>
    </row>
    <row r="133" spans="1:12">
      <c r="A133" s="71"/>
      <c r="B133" s="71"/>
      <c r="C133" s="71"/>
      <c r="D133" s="71"/>
      <c r="E133" s="71"/>
      <c r="F133" s="212"/>
      <c r="G133" s="218"/>
      <c r="H133" s="215"/>
      <c r="J133" s="212"/>
      <c r="K133" s="218"/>
      <c r="L133" s="215"/>
    </row>
    <row r="134" spans="1:12">
      <c r="A134" s="71"/>
      <c r="B134" s="71"/>
      <c r="C134" s="71"/>
      <c r="D134" s="71"/>
      <c r="E134" s="71"/>
      <c r="F134" s="212"/>
      <c r="G134" s="218"/>
      <c r="H134" s="215"/>
      <c r="J134" s="212"/>
      <c r="K134" s="218"/>
      <c r="L134" s="215"/>
    </row>
    <row r="135" spans="1:12">
      <c r="A135" s="71"/>
      <c r="B135" s="71"/>
      <c r="C135" s="71"/>
      <c r="D135" s="71"/>
      <c r="E135" s="71"/>
      <c r="F135" s="212"/>
      <c r="G135" s="218"/>
      <c r="H135" s="215"/>
      <c r="J135" s="212"/>
      <c r="K135" s="218"/>
      <c r="L135" s="215"/>
    </row>
    <row r="136" spans="1:12">
      <c r="A136" s="71"/>
      <c r="B136" s="71"/>
      <c r="C136" s="71"/>
      <c r="D136" s="71"/>
      <c r="E136" s="71"/>
      <c r="F136" s="212"/>
      <c r="G136" s="218"/>
      <c r="H136" s="215"/>
      <c r="J136" s="212"/>
      <c r="K136" s="218"/>
      <c r="L136" s="215"/>
    </row>
    <row r="137" spans="1:12">
      <c r="A137" s="71"/>
      <c r="B137" s="71"/>
      <c r="C137" s="71"/>
      <c r="D137" s="71"/>
      <c r="E137" s="71"/>
      <c r="F137" s="211"/>
      <c r="G137" s="217"/>
      <c r="H137" s="214"/>
      <c r="J137" s="211"/>
      <c r="K137" s="217"/>
      <c r="L137" s="214"/>
    </row>
    <row r="138" spans="1:12">
      <c r="A138" s="71"/>
      <c r="B138" s="71"/>
      <c r="C138" s="71"/>
      <c r="D138" s="71"/>
      <c r="E138" s="71"/>
      <c r="F138" s="212"/>
      <c r="G138" s="218"/>
      <c r="H138" s="215"/>
      <c r="J138" s="212"/>
      <c r="K138" s="218"/>
      <c r="L138" s="215"/>
    </row>
    <row r="139" spans="1:12">
      <c r="A139" s="71"/>
      <c r="B139" s="71"/>
      <c r="C139" s="71"/>
      <c r="D139" s="71"/>
      <c r="E139" s="71"/>
      <c r="F139" s="212"/>
      <c r="G139" s="218"/>
      <c r="H139" s="215"/>
      <c r="J139" s="212"/>
      <c r="K139" s="218"/>
      <c r="L139" s="215"/>
    </row>
    <row r="140" spans="1:12">
      <c r="A140" s="71"/>
      <c r="B140" s="71"/>
      <c r="C140" s="71"/>
      <c r="D140" s="71"/>
      <c r="E140" s="71"/>
      <c r="F140" s="212"/>
      <c r="G140" s="218"/>
      <c r="H140" s="215"/>
      <c r="J140" s="212"/>
      <c r="K140" s="218"/>
      <c r="L140" s="215"/>
    </row>
    <row r="141" spans="1:12">
      <c r="A141" s="71"/>
      <c r="B141" s="71"/>
      <c r="C141" s="71"/>
      <c r="D141" s="71"/>
      <c r="E141" s="71"/>
      <c r="F141" s="212"/>
      <c r="G141" s="218"/>
      <c r="H141" s="215"/>
      <c r="J141" s="212"/>
      <c r="K141" s="218"/>
      <c r="L141" s="215"/>
    </row>
    <row r="142" spans="1:12">
      <c r="A142" s="71"/>
      <c r="B142" s="71"/>
      <c r="C142" s="71"/>
      <c r="D142" s="71"/>
      <c r="E142" s="71"/>
      <c r="F142" s="212"/>
      <c r="G142" s="218"/>
      <c r="H142" s="215"/>
      <c r="J142" s="212"/>
      <c r="K142" s="218"/>
      <c r="L142" s="215"/>
    </row>
    <row r="143" spans="1:12">
      <c r="A143" s="71"/>
      <c r="B143" s="71"/>
      <c r="C143" s="71"/>
      <c r="D143" s="71"/>
      <c r="E143" s="71"/>
      <c r="F143" s="212"/>
      <c r="G143" s="218"/>
      <c r="H143" s="215"/>
      <c r="J143" s="212"/>
      <c r="K143" s="218"/>
      <c r="L143" s="215"/>
    </row>
    <row r="144" spans="1:12">
      <c r="A144" s="71"/>
      <c r="B144" s="71"/>
      <c r="C144" s="71"/>
      <c r="D144" s="71"/>
      <c r="E144" s="71"/>
      <c r="F144" s="211"/>
      <c r="G144" s="217"/>
      <c r="H144" s="214"/>
      <c r="J144" s="211"/>
      <c r="K144" s="217"/>
      <c r="L144" s="214"/>
    </row>
    <row r="145" spans="1:12">
      <c r="A145" s="71"/>
      <c r="B145" s="71"/>
      <c r="C145" s="71"/>
      <c r="D145" s="71"/>
      <c r="E145" s="71"/>
      <c r="F145" s="212"/>
      <c r="G145" s="218"/>
      <c r="H145" s="215"/>
      <c r="J145" s="212"/>
      <c r="K145" s="218"/>
      <c r="L145" s="215"/>
    </row>
    <row r="146" spans="1:12">
      <c r="A146" s="71"/>
      <c r="B146" s="71"/>
      <c r="C146" s="71"/>
      <c r="D146" s="71"/>
      <c r="E146" s="71"/>
      <c r="F146" s="212"/>
      <c r="G146" s="218"/>
      <c r="H146" s="215"/>
      <c r="J146" s="212"/>
      <c r="K146" s="218"/>
      <c r="L146" s="215"/>
    </row>
    <row r="147" spans="1:12">
      <c r="A147" s="71"/>
      <c r="B147" s="71"/>
      <c r="C147" s="71"/>
      <c r="D147" s="71"/>
      <c r="E147" s="71"/>
      <c r="F147" s="212"/>
      <c r="G147" s="218"/>
      <c r="H147" s="215"/>
      <c r="J147" s="212"/>
      <c r="K147" s="218"/>
      <c r="L147" s="215"/>
    </row>
    <row r="148" spans="1:12">
      <c r="A148" s="71"/>
      <c r="B148" s="71"/>
      <c r="C148" s="71"/>
      <c r="D148" s="71"/>
      <c r="E148" s="71"/>
      <c r="F148" s="212"/>
      <c r="G148" s="218"/>
      <c r="H148" s="215"/>
      <c r="J148" s="212"/>
      <c r="K148" s="218"/>
      <c r="L148" s="215"/>
    </row>
    <row r="149" spans="1:12">
      <c r="A149" s="71"/>
      <c r="B149" s="71"/>
      <c r="C149" s="71"/>
      <c r="D149" s="71"/>
      <c r="E149" s="71"/>
      <c r="F149" s="212"/>
      <c r="G149" s="218"/>
      <c r="H149" s="215"/>
      <c r="J149" s="212"/>
      <c r="K149" s="218"/>
      <c r="L149" s="215"/>
    </row>
  </sheetData>
  <sheetProtection algorithmName="SHA-512" hashValue="5c7Gw5zg3ny5q44nk2cgGuj7OUiUvauVrWNqL9Kn9k8ZTpTzB6N4o5kZ+G/M2bfmArr4fEVAQ4z7Y5jDuNzJDw==" saltValue="Z3dKibroqFtEev1eVVWsDQ==" spinCount="100000" sheet="1" objects="1" scenarios="1" sort="0" autoFilter="0" pivotTables="0"/>
  <autoFilter ref="A9:L9"/>
  <mergeCells count="5">
    <mergeCell ref="A7:E7"/>
    <mergeCell ref="F7:H7"/>
    <mergeCell ref="F4:H4"/>
    <mergeCell ref="J4:L4"/>
    <mergeCell ref="J7:L7"/>
  </mergeCells>
  <conditionalFormatting sqref="A11:B17 A18:E149">
    <cfRule type="expression" dxfId="28" priority="13">
      <formula>$A$1=TRUE</formula>
    </cfRule>
  </conditionalFormatting>
  <conditionalFormatting sqref="I11:I83">
    <cfRule type="cellIs" dxfId="27" priority="11" operator="lessThan">
      <formula>0</formula>
    </cfRule>
  </conditionalFormatting>
  <conditionalFormatting sqref="C11:C17">
    <cfRule type="expression" dxfId="26" priority="7">
      <formula>$A$1=TRUE</formula>
    </cfRule>
  </conditionalFormatting>
  <conditionalFormatting sqref="D11:E17">
    <cfRule type="expression" dxfId="25" priority="9">
      <formula>$A$1=TRUE</formula>
    </cfRule>
  </conditionalFormatting>
  <conditionalFormatting sqref="F11:G149">
    <cfRule type="expression" dxfId="24" priority="6">
      <formula>$A$1=TRUE</formula>
    </cfRule>
  </conditionalFormatting>
  <conditionalFormatting sqref="F11:H149">
    <cfRule type="cellIs" dxfId="23" priority="4" operator="lessThan">
      <formula>0</formula>
    </cfRule>
  </conditionalFormatting>
  <conditionalFormatting sqref="H11:H149">
    <cfRule type="cellIs" dxfId="22" priority="5" operator="equal">
      <formula>0</formula>
    </cfRule>
  </conditionalFormatting>
  <conditionalFormatting sqref="J11:L149">
    <cfRule type="cellIs" dxfId="21" priority="1" operator="lessThan">
      <formula>0</formula>
    </cfRule>
  </conditionalFormatting>
  <conditionalFormatting sqref="J11:K149">
    <cfRule type="expression" dxfId="20" priority="3">
      <formula>$A$1=TRUE</formula>
    </cfRule>
  </conditionalFormatting>
  <conditionalFormatting sqref="L11:L149">
    <cfRule type="cellIs" dxfId="19" priority="2"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H70 L13:L70 L11 L12 M12:N12 M11:N11 M13:N70"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4D9"/>
  </sheetPr>
  <dimension ref="A1:L149"/>
  <sheetViews>
    <sheetView showGridLines="0" zoomScale="85" zoomScaleNormal="85" workbookViewId="0">
      <pane ySplit="10" topLeftCell="A11" activePane="bottomLeft" state="frozen"/>
      <selection activeCell="A2" sqref="A2"/>
      <selection pane="bottomLeft" activeCell="C10" sqref="C10"/>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7" width="9.28515625" style="1" customWidth="1"/>
    <col min="8" max="8" width="15.7109375" style="1" customWidth="1"/>
    <col min="9" max="9" width="0.85546875" style="1" customWidth="1"/>
    <col min="10" max="11" width="9.28515625" style="1" customWidth="1"/>
    <col min="12" max="12" width="15.7109375" style="1" customWidth="1"/>
    <col min="13" max="13" width="0.85546875" style="1" customWidth="1"/>
    <col min="14" max="16384" width="9.140625" style="1"/>
  </cols>
  <sheetData>
    <row r="1" spans="1:12">
      <c r="A1" s="3" t="b">
        <f>Voorblad!$B$52</f>
        <v>1</v>
      </c>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c r="A4" s="235" t="str">
        <f ca="1">MID(CELL("bestandsnaam",$A$1),FIND("]",CELL("bestandsnaam",$A$1))+1,31)</f>
        <v>Projectmanagement</v>
      </c>
      <c r="B4" s="2"/>
      <c r="C4" s="17"/>
      <c r="D4" s="7"/>
      <c r="E4" s="7"/>
      <c r="F4" s="385"/>
      <c r="G4" s="385"/>
      <c r="H4" s="385"/>
      <c r="I4" s="342"/>
      <c r="J4" s="385"/>
      <c r="K4" s="385"/>
      <c r="L4" s="385"/>
    </row>
    <row r="5" spans="1:12" ht="12.75" hidden="1" customHeight="1">
      <c r="A5" s="8"/>
      <c r="B5" s="8"/>
      <c r="C5" s="9"/>
      <c r="D5" s="10"/>
      <c r="E5" s="10"/>
      <c r="G5" s="16" t="s">
        <v>20</v>
      </c>
      <c r="H5" s="223">
        <f>SUM(H11:H9998)</f>
        <v>0</v>
      </c>
      <c r="K5" s="16" t="s">
        <v>20</v>
      </c>
      <c r="L5" s="223">
        <f>SUM(L11:L9998)</f>
        <v>0</v>
      </c>
    </row>
    <row r="6" spans="1:12">
      <c r="A6" s="8"/>
      <c r="B6" s="8" t="str">
        <f>Voorblad!B4</f>
        <v>Begrotingsformat incl. voortgangs- en eindrapportage</v>
      </c>
      <c r="C6" s="9"/>
      <c r="D6" s="10"/>
      <c r="E6" s="10"/>
      <c r="F6" s="11"/>
      <c r="G6" s="9"/>
      <c r="H6" s="9"/>
      <c r="J6" s="11"/>
      <c r="K6" s="9"/>
      <c r="L6" s="9"/>
    </row>
    <row r="7" spans="1:12" s="46" customFormat="1">
      <c r="A7" s="380" t="s">
        <v>25</v>
      </c>
      <c r="B7" s="381"/>
      <c r="C7" s="381"/>
      <c r="D7" s="381"/>
      <c r="E7" s="381"/>
      <c r="F7" s="354" t="s">
        <v>2</v>
      </c>
      <c r="G7" s="355"/>
      <c r="H7" s="356"/>
      <c r="J7" s="357" t="s">
        <v>28</v>
      </c>
      <c r="K7" s="358"/>
      <c r="L7" s="359"/>
    </row>
    <row r="8" spans="1:12" s="46" customFormat="1">
      <c r="A8" s="47" t="s">
        <v>11</v>
      </c>
      <c r="B8" s="47" t="s">
        <v>12</v>
      </c>
      <c r="C8" s="48" t="s">
        <v>13</v>
      </c>
      <c r="D8" s="49" t="s">
        <v>14</v>
      </c>
      <c r="E8" s="49" t="s">
        <v>15</v>
      </c>
      <c r="F8" s="50" t="s">
        <v>16</v>
      </c>
      <c r="G8" s="168" t="s">
        <v>17</v>
      </c>
      <c r="H8" s="168" t="s">
        <v>22</v>
      </c>
      <c r="J8" s="50" t="s">
        <v>21</v>
      </c>
      <c r="K8" s="168" t="s">
        <v>130</v>
      </c>
      <c r="L8" s="168" t="s">
        <v>131</v>
      </c>
    </row>
    <row r="9" spans="1:12" s="46" customFormat="1" ht="13.5" thickBot="1">
      <c r="A9" s="179" t="s">
        <v>4</v>
      </c>
      <c r="B9" s="179" t="s">
        <v>5</v>
      </c>
      <c r="C9" s="180" t="s">
        <v>29</v>
      </c>
      <c r="D9" s="181" t="s">
        <v>6</v>
      </c>
      <c r="E9" s="181" t="s">
        <v>7</v>
      </c>
      <c r="F9" s="219" t="s">
        <v>8</v>
      </c>
      <c r="G9" s="180" t="s">
        <v>3</v>
      </c>
      <c r="H9" s="180" t="s">
        <v>27</v>
      </c>
      <c r="I9" s="175"/>
      <c r="J9" s="219" t="s">
        <v>8</v>
      </c>
      <c r="K9" s="180" t="s">
        <v>3</v>
      </c>
      <c r="L9" s="180" t="s">
        <v>27</v>
      </c>
    </row>
    <row r="10" spans="1:12" s="12" customFormat="1" ht="14.25" thickTop="1" thickBot="1">
      <c r="A10" s="182" t="s">
        <v>1</v>
      </c>
      <c r="B10" s="182" t="s">
        <v>1</v>
      </c>
      <c r="C10" s="182" t="s">
        <v>1</v>
      </c>
      <c r="D10" s="183"/>
      <c r="E10" s="182" t="s">
        <v>1</v>
      </c>
      <c r="F10" s="182" t="s">
        <v>1</v>
      </c>
      <c r="G10" s="176" t="s">
        <v>1</v>
      </c>
      <c r="H10" s="177">
        <f>SUM(H11:H9998)</f>
        <v>0</v>
      </c>
      <c r="I10" s="178"/>
      <c r="J10" s="182" t="s">
        <v>1</v>
      </c>
      <c r="K10" s="176" t="s">
        <v>1</v>
      </c>
      <c r="L10" s="177">
        <f>SUM(L11:L9998)</f>
        <v>0</v>
      </c>
    </row>
    <row r="11" spans="1:12" s="13" customFormat="1" ht="13.5" thickTop="1">
      <c r="A11" s="70"/>
      <c r="B11" s="70"/>
      <c r="C11" s="70"/>
      <c r="D11" s="70"/>
      <c r="E11" s="70"/>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0"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ref="L71:L83" si="3">IF(J71*K71=0,0,J71*K71)</f>
        <v>0</v>
      </c>
    </row>
    <row r="72" spans="1:12">
      <c r="A72" s="71"/>
      <c r="B72" s="71"/>
      <c r="C72" s="71"/>
      <c r="D72" s="71"/>
      <c r="E72" s="71"/>
      <c r="F72" s="212"/>
      <c r="G72" s="218"/>
      <c r="H72" s="215">
        <f t="shared" si="2"/>
        <v>0</v>
      </c>
      <c r="J72" s="212"/>
      <c r="K72" s="218"/>
      <c r="L72" s="215">
        <f t="shared" si="3"/>
        <v>0</v>
      </c>
    </row>
    <row r="73" spans="1:12">
      <c r="A73" s="71"/>
      <c r="B73" s="71"/>
      <c r="C73" s="71"/>
      <c r="D73" s="71"/>
      <c r="E73" s="71"/>
      <c r="F73" s="212"/>
      <c r="G73" s="218"/>
      <c r="H73" s="215">
        <f t="shared" si="2"/>
        <v>0</v>
      </c>
      <c r="J73" s="212"/>
      <c r="K73" s="218"/>
      <c r="L73" s="215">
        <f t="shared" si="3"/>
        <v>0</v>
      </c>
    </row>
    <row r="74" spans="1:12">
      <c r="A74" s="71"/>
      <c r="B74" s="71"/>
      <c r="C74" s="71"/>
      <c r="D74" s="71"/>
      <c r="E74" s="71"/>
      <c r="F74" s="211"/>
      <c r="G74" s="217"/>
      <c r="H74" s="214">
        <f t="shared" si="2"/>
        <v>0</v>
      </c>
      <c r="J74" s="211"/>
      <c r="K74" s="217"/>
      <c r="L74" s="214">
        <f t="shared" si="3"/>
        <v>0</v>
      </c>
    </row>
    <row r="75" spans="1:12">
      <c r="A75" s="71"/>
      <c r="B75" s="71"/>
      <c r="C75" s="71"/>
      <c r="D75" s="71"/>
      <c r="E75" s="71"/>
      <c r="F75" s="212"/>
      <c r="G75" s="218"/>
      <c r="H75" s="215">
        <f t="shared" si="2"/>
        <v>0</v>
      </c>
      <c r="J75" s="212"/>
      <c r="K75" s="218"/>
      <c r="L75" s="215">
        <f t="shared" si="3"/>
        <v>0</v>
      </c>
    </row>
    <row r="76" spans="1:12">
      <c r="A76" s="71"/>
      <c r="B76" s="71"/>
      <c r="C76" s="71"/>
      <c r="D76" s="71"/>
      <c r="E76" s="71"/>
      <c r="F76" s="212"/>
      <c r="G76" s="218"/>
      <c r="H76" s="215">
        <f t="shared" si="2"/>
        <v>0</v>
      </c>
      <c r="J76" s="212"/>
      <c r="K76" s="218"/>
      <c r="L76" s="215">
        <f t="shared" si="3"/>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c r="J84" s="212"/>
      <c r="K84" s="218"/>
      <c r="L84" s="215"/>
    </row>
    <row r="85" spans="1:12">
      <c r="A85" s="71"/>
      <c r="B85" s="71"/>
      <c r="C85" s="71"/>
      <c r="D85" s="71"/>
      <c r="E85" s="71"/>
      <c r="F85" s="212"/>
      <c r="G85" s="218"/>
      <c r="H85" s="215"/>
      <c r="J85" s="212"/>
      <c r="K85" s="218"/>
      <c r="L85" s="215"/>
    </row>
    <row r="86" spans="1:12">
      <c r="A86" s="71"/>
      <c r="B86" s="71"/>
      <c r="C86" s="71"/>
      <c r="D86" s="71"/>
      <c r="E86" s="71"/>
      <c r="F86" s="212"/>
      <c r="G86" s="218"/>
      <c r="H86" s="215"/>
      <c r="J86" s="212"/>
      <c r="K86" s="218"/>
      <c r="L86" s="215"/>
    </row>
    <row r="87" spans="1:12">
      <c r="A87" s="71"/>
      <c r="B87" s="71"/>
      <c r="C87" s="71"/>
      <c r="D87" s="71"/>
      <c r="E87" s="71"/>
      <c r="F87" s="212"/>
      <c r="G87" s="218"/>
      <c r="H87" s="215"/>
      <c r="J87" s="212"/>
      <c r="K87" s="218"/>
      <c r="L87" s="215"/>
    </row>
    <row r="88" spans="1:12">
      <c r="A88" s="71"/>
      <c r="B88" s="71"/>
      <c r="C88" s="71"/>
      <c r="D88" s="71"/>
      <c r="E88" s="71"/>
      <c r="F88" s="211"/>
      <c r="G88" s="217"/>
      <c r="H88" s="214"/>
      <c r="J88" s="211"/>
      <c r="K88" s="217"/>
      <c r="L88" s="214"/>
    </row>
    <row r="89" spans="1:12">
      <c r="A89" s="71"/>
      <c r="B89" s="71"/>
      <c r="C89" s="71"/>
      <c r="D89" s="71"/>
      <c r="E89" s="71"/>
      <c r="F89" s="212"/>
      <c r="G89" s="218"/>
      <c r="H89" s="215"/>
      <c r="J89" s="212"/>
      <c r="K89" s="218"/>
      <c r="L89" s="215"/>
    </row>
    <row r="90" spans="1:12">
      <c r="A90" s="71"/>
      <c r="B90" s="71"/>
      <c r="C90" s="71"/>
      <c r="D90" s="71"/>
      <c r="E90" s="71"/>
      <c r="F90" s="212"/>
      <c r="G90" s="218"/>
      <c r="H90" s="215"/>
      <c r="J90" s="212"/>
      <c r="K90" s="218"/>
      <c r="L90" s="215"/>
    </row>
    <row r="91" spans="1:12">
      <c r="A91" s="71"/>
      <c r="B91" s="71"/>
      <c r="C91" s="71"/>
      <c r="D91" s="71"/>
      <c r="E91" s="71"/>
      <c r="F91" s="212"/>
      <c r="G91" s="218"/>
      <c r="H91" s="215"/>
      <c r="J91" s="212"/>
      <c r="K91" s="218"/>
      <c r="L91" s="215"/>
    </row>
    <row r="92" spans="1:12">
      <c r="A92" s="71"/>
      <c r="B92" s="71"/>
      <c r="C92" s="71"/>
      <c r="D92" s="71"/>
      <c r="E92" s="71"/>
      <c r="F92" s="212"/>
      <c r="G92" s="218"/>
      <c r="H92" s="215"/>
      <c r="J92" s="212"/>
      <c r="K92" s="218"/>
      <c r="L92" s="215"/>
    </row>
    <row r="93" spans="1:12">
      <c r="A93" s="71"/>
      <c r="B93" s="71"/>
      <c r="C93" s="71"/>
      <c r="D93" s="71"/>
      <c r="E93" s="71"/>
      <c r="F93" s="212"/>
      <c r="G93" s="218"/>
      <c r="H93" s="215"/>
      <c r="J93" s="212"/>
      <c r="K93" s="218"/>
      <c r="L93" s="215"/>
    </row>
    <row r="94" spans="1:12">
      <c r="A94" s="71"/>
      <c r="B94" s="71"/>
      <c r="C94" s="71"/>
      <c r="D94" s="71"/>
      <c r="E94" s="71"/>
      <c r="F94" s="212"/>
      <c r="G94" s="218"/>
      <c r="H94" s="215"/>
      <c r="J94" s="212"/>
      <c r="K94" s="218"/>
      <c r="L94" s="215"/>
    </row>
    <row r="95" spans="1:12">
      <c r="A95" s="71"/>
      <c r="B95" s="71"/>
      <c r="C95" s="71"/>
      <c r="D95" s="71"/>
      <c r="E95" s="71"/>
      <c r="F95" s="211"/>
      <c r="G95" s="217"/>
      <c r="H95" s="214"/>
      <c r="J95" s="211"/>
      <c r="K95" s="217"/>
      <c r="L95" s="214"/>
    </row>
    <row r="96" spans="1:12">
      <c r="A96" s="71"/>
      <c r="B96" s="71"/>
      <c r="C96" s="71"/>
      <c r="D96" s="71"/>
      <c r="E96" s="71"/>
      <c r="F96" s="212"/>
      <c r="G96" s="218"/>
      <c r="H96" s="215"/>
      <c r="J96" s="212"/>
      <c r="K96" s="218"/>
      <c r="L96" s="215"/>
    </row>
    <row r="97" spans="1:12">
      <c r="A97" s="71"/>
      <c r="B97" s="71"/>
      <c r="C97" s="71"/>
      <c r="D97" s="71"/>
      <c r="E97" s="71"/>
      <c r="F97" s="212"/>
      <c r="G97" s="218"/>
      <c r="H97" s="215"/>
      <c r="J97" s="212"/>
      <c r="K97" s="218"/>
      <c r="L97" s="215"/>
    </row>
    <row r="98" spans="1:12">
      <c r="A98" s="71"/>
      <c r="B98" s="71"/>
      <c r="C98" s="71"/>
      <c r="D98" s="71"/>
      <c r="E98" s="71"/>
      <c r="F98" s="212"/>
      <c r="G98" s="218"/>
      <c r="H98" s="215"/>
      <c r="J98" s="212"/>
      <c r="K98" s="218"/>
      <c r="L98" s="215"/>
    </row>
    <row r="99" spans="1:12">
      <c r="A99" s="71"/>
      <c r="B99" s="71"/>
      <c r="C99" s="71"/>
      <c r="D99" s="71"/>
      <c r="E99" s="71"/>
      <c r="F99" s="212"/>
      <c r="G99" s="218"/>
      <c r="H99" s="215"/>
      <c r="J99" s="212"/>
      <c r="K99" s="218"/>
      <c r="L99" s="215"/>
    </row>
    <row r="100" spans="1:12">
      <c r="A100" s="71"/>
      <c r="B100" s="71"/>
      <c r="C100" s="71"/>
      <c r="D100" s="71"/>
      <c r="E100" s="71"/>
      <c r="F100" s="212"/>
      <c r="G100" s="218"/>
      <c r="H100" s="215"/>
      <c r="J100" s="212"/>
      <c r="K100" s="218"/>
      <c r="L100" s="215"/>
    </row>
    <row r="101" spans="1:12">
      <c r="A101" s="71"/>
      <c r="B101" s="71"/>
      <c r="C101" s="71"/>
      <c r="D101" s="71"/>
      <c r="E101" s="71"/>
      <c r="F101" s="212"/>
      <c r="G101" s="218"/>
      <c r="H101" s="215"/>
      <c r="J101" s="212"/>
      <c r="K101" s="218"/>
      <c r="L101" s="215"/>
    </row>
    <row r="102" spans="1:12">
      <c r="A102" s="71"/>
      <c r="B102" s="71"/>
      <c r="C102" s="71"/>
      <c r="D102" s="71"/>
      <c r="E102" s="71"/>
      <c r="F102" s="211"/>
      <c r="G102" s="217"/>
      <c r="H102" s="214"/>
      <c r="J102" s="211"/>
      <c r="K102" s="217"/>
      <c r="L102" s="214"/>
    </row>
    <row r="103" spans="1:12">
      <c r="A103" s="71"/>
      <c r="B103" s="71"/>
      <c r="C103" s="71"/>
      <c r="D103" s="71"/>
      <c r="E103" s="71"/>
      <c r="F103" s="212"/>
      <c r="G103" s="218"/>
      <c r="H103" s="215"/>
      <c r="J103" s="212"/>
      <c r="K103" s="218"/>
      <c r="L103" s="215"/>
    </row>
    <row r="104" spans="1:12">
      <c r="A104" s="71"/>
      <c r="B104" s="71"/>
      <c r="C104" s="71"/>
      <c r="D104" s="71"/>
      <c r="E104" s="71"/>
      <c r="F104" s="212"/>
      <c r="G104" s="218"/>
      <c r="H104" s="215"/>
      <c r="J104" s="212"/>
      <c r="K104" s="218"/>
      <c r="L104" s="215"/>
    </row>
    <row r="105" spans="1:12">
      <c r="A105" s="71"/>
      <c r="B105" s="71"/>
      <c r="C105" s="71"/>
      <c r="D105" s="71"/>
      <c r="E105" s="71"/>
      <c r="F105" s="212"/>
      <c r="G105" s="218"/>
      <c r="H105" s="215"/>
      <c r="J105" s="212"/>
      <c r="K105" s="218"/>
      <c r="L105" s="215"/>
    </row>
    <row r="106" spans="1:12">
      <c r="A106" s="71"/>
      <c r="B106" s="71"/>
      <c r="C106" s="71"/>
      <c r="D106" s="71"/>
      <c r="E106" s="71"/>
      <c r="F106" s="212"/>
      <c r="G106" s="218"/>
      <c r="H106" s="215"/>
      <c r="J106" s="212"/>
      <c r="K106" s="218"/>
      <c r="L106" s="215"/>
    </row>
    <row r="107" spans="1:12">
      <c r="A107" s="71"/>
      <c r="B107" s="71"/>
      <c r="C107" s="71"/>
      <c r="D107" s="71"/>
      <c r="E107" s="71"/>
      <c r="F107" s="212"/>
      <c r="G107" s="218"/>
      <c r="H107" s="215"/>
      <c r="J107" s="212"/>
      <c r="K107" s="218"/>
      <c r="L107" s="215"/>
    </row>
    <row r="108" spans="1:12">
      <c r="A108" s="71"/>
      <c r="B108" s="71"/>
      <c r="C108" s="71"/>
      <c r="D108" s="71"/>
      <c r="E108" s="71"/>
      <c r="F108" s="212"/>
      <c r="G108" s="218"/>
      <c r="H108" s="215"/>
      <c r="J108" s="212"/>
      <c r="K108" s="218"/>
      <c r="L108" s="215"/>
    </row>
    <row r="109" spans="1:12">
      <c r="A109" s="71"/>
      <c r="B109" s="71"/>
      <c r="C109" s="71"/>
      <c r="D109" s="71"/>
      <c r="E109" s="71"/>
      <c r="F109" s="211"/>
      <c r="G109" s="217"/>
      <c r="H109" s="214"/>
      <c r="J109" s="211"/>
      <c r="K109" s="217"/>
      <c r="L109" s="214"/>
    </row>
    <row r="110" spans="1:12">
      <c r="A110" s="71"/>
      <c r="B110" s="71"/>
      <c r="C110" s="71"/>
      <c r="D110" s="71"/>
      <c r="E110" s="71"/>
      <c r="F110" s="212"/>
      <c r="G110" s="218"/>
      <c r="H110" s="215"/>
      <c r="J110" s="212"/>
      <c r="K110" s="218"/>
      <c r="L110" s="215"/>
    </row>
    <row r="111" spans="1:12">
      <c r="A111" s="71"/>
      <c r="B111" s="71"/>
      <c r="C111" s="71"/>
      <c r="D111" s="71"/>
      <c r="E111" s="71"/>
      <c r="F111" s="212"/>
      <c r="G111" s="218"/>
      <c r="H111" s="215"/>
      <c r="J111" s="212"/>
      <c r="K111" s="218"/>
      <c r="L111" s="215"/>
    </row>
    <row r="112" spans="1:12">
      <c r="A112" s="71"/>
      <c r="B112" s="71"/>
      <c r="C112" s="71"/>
      <c r="D112" s="71"/>
      <c r="E112" s="71"/>
      <c r="F112" s="212"/>
      <c r="G112" s="218"/>
      <c r="H112" s="215"/>
      <c r="J112" s="212"/>
      <c r="K112" s="218"/>
      <c r="L112" s="215"/>
    </row>
    <row r="113" spans="1:12">
      <c r="A113" s="71"/>
      <c r="B113" s="71"/>
      <c r="C113" s="71"/>
      <c r="D113" s="71"/>
      <c r="E113" s="71"/>
      <c r="F113" s="212"/>
      <c r="G113" s="218"/>
      <c r="H113" s="215"/>
      <c r="J113" s="212"/>
      <c r="K113" s="218"/>
      <c r="L113" s="215"/>
    </row>
    <row r="114" spans="1:12">
      <c r="A114" s="71"/>
      <c r="B114" s="71"/>
      <c r="C114" s="71"/>
      <c r="D114" s="71"/>
      <c r="E114" s="71"/>
      <c r="F114" s="212"/>
      <c r="G114" s="218"/>
      <c r="H114" s="215"/>
      <c r="J114" s="212"/>
      <c r="K114" s="218"/>
      <c r="L114" s="215"/>
    </row>
    <row r="115" spans="1:12">
      <c r="A115" s="71"/>
      <c r="B115" s="71"/>
      <c r="C115" s="71"/>
      <c r="D115" s="71"/>
      <c r="E115" s="71"/>
      <c r="F115" s="212"/>
      <c r="G115" s="218"/>
      <c r="H115" s="215"/>
      <c r="J115" s="212"/>
      <c r="K115" s="218"/>
      <c r="L115" s="215"/>
    </row>
    <row r="116" spans="1:12">
      <c r="A116" s="71"/>
      <c r="B116" s="71"/>
      <c r="C116" s="71"/>
      <c r="D116" s="71"/>
      <c r="E116" s="71"/>
      <c r="F116" s="211"/>
      <c r="G116" s="217"/>
      <c r="H116" s="214"/>
      <c r="J116" s="211"/>
      <c r="K116" s="217"/>
      <c r="L116" s="214"/>
    </row>
    <row r="117" spans="1:12">
      <c r="A117" s="71"/>
      <c r="B117" s="71"/>
      <c r="C117" s="71"/>
      <c r="D117" s="71"/>
      <c r="E117" s="71"/>
      <c r="F117" s="212"/>
      <c r="G117" s="218"/>
      <c r="H117" s="215"/>
      <c r="J117" s="212"/>
      <c r="K117" s="218"/>
      <c r="L117" s="215"/>
    </row>
    <row r="118" spans="1:12">
      <c r="A118" s="71"/>
      <c r="B118" s="71"/>
      <c r="C118" s="71"/>
      <c r="D118" s="71"/>
      <c r="E118" s="71"/>
      <c r="F118" s="212"/>
      <c r="G118" s="218"/>
      <c r="H118" s="215"/>
      <c r="J118" s="212"/>
      <c r="K118" s="218"/>
      <c r="L118" s="215"/>
    </row>
    <row r="119" spans="1:12">
      <c r="A119" s="71"/>
      <c r="B119" s="71"/>
      <c r="C119" s="71"/>
      <c r="D119" s="71"/>
      <c r="E119" s="71"/>
      <c r="F119" s="212"/>
      <c r="G119" s="218"/>
      <c r="H119" s="215"/>
      <c r="J119" s="212"/>
      <c r="K119" s="218"/>
      <c r="L119" s="215"/>
    </row>
    <row r="120" spans="1:12">
      <c r="A120" s="71"/>
      <c r="B120" s="71"/>
      <c r="C120" s="71"/>
      <c r="D120" s="71"/>
      <c r="E120" s="71"/>
      <c r="F120" s="212"/>
      <c r="G120" s="218"/>
      <c r="H120" s="215"/>
      <c r="J120" s="212"/>
      <c r="K120" s="218"/>
      <c r="L120" s="215"/>
    </row>
    <row r="121" spans="1:12">
      <c r="A121" s="71"/>
      <c r="B121" s="71"/>
      <c r="C121" s="71"/>
      <c r="D121" s="71"/>
      <c r="E121" s="71"/>
      <c r="F121" s="212"/>
      <c r="G121" s="218"/>
      <c r="H121" s="215"/>
      <c r="J121" s="212"/>
      <c r="K121" s="218"/>
      <c r="L121" s="215"/>
    </row>
    <row r="122" spans="1:12">
      <c r="A122" s="71"/>
      <c r="B122" s="71"/>
      <c r="C122" s="71"/>
      <c r="D122" s="71"/>
      <c r="E122" s="71"/>
      <c r="F122" s="212"/>
      <c r="G122" s="218"/>
      <c r="H122" s="215"/>
      <c r="J122" s="212"/>
      <c r="K122" s="218"/>
      <c r="L122" s="215"/>
    </row>
    <row r="123" spans="1:12">
      <c r="A123" s="71"/>
      <c r="B123" s="71"/>
      <c r="C123" s="71"/>
      <c r="D123" s="71"/>
      <c r="E123" s="71"/>
      <c r="F123" s="211"/>
      <c r="G123" s="217"/>
      <c r="H123" s="214"/>
      <c r="J123" s="211"/>
      <c r="K123" s="217"/>
      <c r="L123" s="214"/>
    </row>
    <row r="124" spans="1:12">
      <c r="A124" s="71"/>
      <c r="B124" s="71"/>
      <c r="C124" s="71"/>
      <c r="D124" s="71"/>
      <c r="E124" s="71"/>
      <c r="F124" s="212"/>
      <c r="G124" s="218"/>
      <c r="H124" s="215"/>
      <c r="J124" s="212"/>
      <c r="K124" s="218"/>
      <c r="L124" s="215"/>
    </row>
    <row r="125" spans="1:12">
      <c r="A125" s="71"/>
      <c r="B125" s="71"/>
      <c r="C125" s="71"/>
      <c r="D125" s="71"/>
      <c r="E125" s="71"/>
      <c r="F125" s="212"/>
      <c r="G125" s="218"/>
      <c r="H125" s="215"/>
      <c r="J125" s="212"/>
      <c r="K125" s="218"/>
      <c r="L125" s="215"/>
    </row>
    <row r="126" spans="1:12">
      <c r="A126" s="71"/>
      <c r="B126" s="71"/>
      <c r="C126" s="71"/>
      <c r="D126" s="71"/>
      <c r="E126" s="71"/>
      <c r="F126" s="212"/>
      <c r="G126" s="218"/>
      <c r="H126" s="215"/>
      <c r="J126" s="212"/>
      <c r="K126" s="218"/>
      <c r="L126" s="215"/>
    </row>
    <row r="127" spans="1:12">
      <c r="A127" s="71"/>
      <c r="B127" s="71"/>
      <c r="C127" s="71"/>
      <c r="D127" s="71"/>
      <c r="E127" s="71"/>
      <c r="F127" s="212"/>
      <c r="G127" s="218"/>
      <c r="H127" s="215"/>
      <c r="J127" s="212"/>
      <c r="K127" s="218"/>
      <c r="L127" s="215"/>
    </row>
    <row r="128" spans="1:12">
      <c r="A128" s="71"/>
      <c r="B128" s="71"/>
      <c r="C128" s="71"/>
      <c r="D128" s="71"/>
      <c r="E128" s="71"/>
      <c r="F128" s="212"/>
      <c r="G128" s="218"/>
      <c r="H128" s="215"/>
      <c r="J128" s="212"/>
      <c r="K128" s="218"/>
      <c r="L128" s="215"/>
    </row>
    <row r="129" spans="1:12">
      <c r="A129" s="71"/>
      <c r="B129" s="71"/>
      <c r="C129" s="71"/>
      <c r="D129" s="71"/>
      <c r="E129" s="71"/>
      <c r="F129" s="212"/>
      <c r="G129" s="218"/>
      <c r="H129" s="215"/>
      <c r="J129" s="212"/>
      <c r="K129" s="218"/>
      <c r="L129" s="215"/>
    </row>
    <row r="130" spans="1:12">
      <c r="A130" s="71"/>
      <c r="B130" s="71"/>
      <c r="C130" s="71"/>
      <c r="D130" s="71"/>
      <c r="E130" s="71"/>
      <c r="F130" s="211"/>
      <c r="G130" s="217"/>
      <c r="H130" s="214"/>
      <c r="J130" s="211"/>
      <c r="K130" s="217"/>
      <c r="L130" s="214"/>
    </row>
    <row r="131" spans="1:12">
      <c r="A131" s="71"/>
      <c r="B131" s="71"/>
      <c r="C131" s="71"/>
      <c r="D131" s="71"/>
      <c r="E131" s="71"/>
      <c r="F131" s="212"/>
      <c r="G131" s="218"/>
      <c r="H131" s="215"/>
      <c r="J131" s="212"/>
      <c r="K131" s="218"/>
      <c r="L131" s="215"/>
    </row>
    <row r="132" spans="1:12">
      <c r="A132" s="71"/>
      <c r="B132" s="71"/>
      <c r="C132" s="71"/>
      <c r="D132" s="71"/>
      <c r="E132" s="71"/>
      <c r="F132" s="212"/>
      <c r="G132" s="218"/>
      <c r="H132" s="215"/>
      <c r="J132" s="212"/>
      <c r="K132" s="218"/>
      <c r="L132" s="215"/>
    </row>
    <row r="133" spans="1:12">
      <c r="A133" s="71"/>
      <c r="B133" s="71"/>
      <c r="C133" s="71"/>
      <c r="D133" s="71"/>
      <c r="E133" s="71"/>
      <c r="F133" s="212"/>
      <c r="G133" s="218"/>
      <c r="H133" s="215"/>
      <c r="J133" s="212"/>
      <c r="K133" s="218"/>
      <c r="L133" s="215"/>
    </row>
    <row r="134" spans="1:12">
      <c r="A134" s="71"/>
      <c r="B134" s="71"/>
      <c r="C134" s="71"/>
      <c r="D134" s="71"/>
      <c r="E134" s="71"/>
      <c r="F134" s="212"/>
      <c r="G134" s="218"/>
      <c r="H134" s="215"/>
      <c r="J134" s="212"/>
      <c r="K134" s="218"/>
      <c r="L134" s="215"/>
    </row>
    <row r="135" spans="1:12">
      <c r="A135" s="71"/>
      <c r="B135" s="71"/>
      <c r="C135" s="71"/>
      <c r="D135" s="71"/>
      <c r="E135" s="71"/>
      <c r="F135" s="212"/>
      <c r="G135" s="218"/>
      <c r="H135" s="215"/>
      <c r="J135" s="212"/>
      <c r="K135" s="218"/>
      <c r="L135" s="215"/>
    </row>
    <row r="136" spans="1:12">
      <c r="A136" s="71"/>
      <c r="B136" s="71"/>
      <c r="C136" s="71"/>
      <c r="D136" s="71"/>
      <c r="E136" s="71"/>
      <c r="F136" s="212"/>
      <c r="G136" s="218"/>
      <c r="H136" s="215"/>
      <c r="J136" s="212"/>
      <c r="K136" s="218"/>
      <c r="L136" s="215"/>
    </row>
    <row r="137" spans="1:12">
      <c r="A137" s="71"/>
      <c r="B137" s="71"/>
      <c r="C137" s="71"/>
      <c r="D137" s="71"/>
      <c r="E137" s="71"/>
      <c r="F137" s="211"/>
      <c r="G137" s="217"/>
      <c r="H137" s="214"/>
      <c r="J137" s="211"/>
      <c r="K137" s="217"/>
      <c r="L137" s="214"/>
    </row>
    <row r="138" spans="1:12">
      <c r="A138" s="71"/>
      <c r="B138" s="71"/>
      <c r="C138" s="71"/>
      <c r="D138" s="71"/>
      <c r="E138" s="71"/>
      <c r="F138" s="212"/>
      <c r="G138" s="218"/>
      <c r="H138" s="215"/>
      <c r="J138" s="212"/>
      <c r="K138" s="218"/>
      <c r="L138" s="215"/>
    </row>
    <row r="139" spans="1:12">
      <c r="A139" s="71"/>
      <c r="B139" s="71"/>
      <c r="C139" s="71"/>
      <c r="D139" s="71"/>
      <c r="E139" s="71"/>
      <c r="F139" s="212"/>
      <c r="G139" s="218"/>
      <c r="H139" s="215"/>
      <c r="J139" s="212"/>
      <c r="K139" s="218"/>
      <c r="L139" s="215"/>
    </row>
    <row r="140" spans="1:12">
      <c r="A140" s="71"/>
      <c r="B140" s="71"/>
      <c r="C140" s="71"/>
      <c r="D140" s="71"/>
      <c r="E140" s="71"/>
      <c r="F140" s="212"/>
      <c r="G140" s="218"/>
      <c r="H140" s="215"/>
      <c r="J140" s="212"/>
      <c r="K140" s="218"/>
      <c r="L140" s="215"/>
    </row>
    <row r="141" spans="1:12">
      <c r="A141" s="71"/>
      <c r="B141" s="71"/>
      <c r="C141" s="71"/>
      <c r="D141" s="71"/>
      <c r="E141" s="71"/>
      <c r="F141" s="212"/>
      <c r="G141" s="218"/>
      <c r="H141" s="215"/>
      <c r="J141" s="212"/>
      <c r="K141" s="218"/>
      <c r="L141" s="215"/>
    </row>
    <row r="142" spans="1:12">
      <c r="A142" s="71"/>
      <c r="B142" s="71"/>
      <c r="C142" s="71"/>
      <c r="D142" s="71"/>
      <c r="E142" s="71"/>
      <c r="F142" s="212"/>
      <c r="G142" s="218"/>
      <c r="H142" s="215"/>
      <c r="J142" s="212"/>
      <c r="K142" s="218"/>
      <c r="L142" s="215"/>
    </row>
    <row r="143" spans="1:12">
      <c r="A143" s="71"/>
      <c r="B143" s="71"/>
      <c r="C143" s="71"/>
      <c r="D143" s="71"/>
      <c r="E143" s="71"/>
      <c r="F143" s="212"/>
      <c r="G143" s="218"/>
      <c r="H143" s="215"/>
      <c r="J143" s="212"/>
      <c r="K143" s="218"/>
      <c r="L143" s="215"/>
    </row>
    <row r="144" spans="1:12">
      <c r="A144" s="71"/>
      <c r="B144" s="71"/>
      <c r="C144" s="71"/>
      <c r="D144" s="71"/>
      <c r="E144" s="71"/>
      <c r="F144" s="211"/>
      <c r="G144" s="217"/>
      <c r="H144" s="214"/>
      <c r="J144" s="211"/>
      <c r="K144" s="217"/>
      <c r="L144" s="214"/>
    </row>
    <row r="145" spans="1:12">
      <c r="A145" s="71"/>
      <c r="B145" s="71"/>
      <c r="C145" s="71"/>
      <c r="D145" s="71"/>
      <c r="E145" s="71"/>
      <c r="F145" s="212"/>
      <c r="G145" s="218"/>
      <c r="H145" s="215"/>
      <c r="J145" s="212"/>
      <c r="K145" s="218"/>
      <c r="L145" s="215"/>
    </row>
    <row r="146" spans="1:12">
      <c r="A146" s="71"/>
      <c r="B146" s="71"/>
      <c r="C146" s="71"/>
      <c r="D146" s="71"/>
      <c r="E146" s="71"/>
      <c r="F146" s="212"/>
      <c r="G146" s="218"/>
      <c r="H146" s="215"/>
      <c r="J146" s="212"/>
      <c r="K146" s="218"/>
      <c r="L146" s="215"/>
    </row>
    <row r="147" spans="1:12">
      <c r="A147" s="71"/>
      <c r="B147" s="71"/>
      <c r="C147" s="71"/>
      <c r="D147" s="71"/>
      <c r="E147" s="71"/>
      <c r="F147" s="212"/>
      <c r="G147" s="218"/>
      <c r="H147" s="215"/>
      <c r="J147" s="212"/>
      <c r="K147" s="218"/>
      <c r="L147" s="215"/>
    </row>
    <row r="148" spans="1:12">
      <c r="A148" s="71"/>
      <c r="B148" s="71"/>
      <c r="C148" s="71"/>
      <c r="D148" s="71"/>
      <c r="E148" s="71"/>
      <c r="F148" s="212"/>
      <c r="G148" s="218"/>
      <c r="H148" s="215"/>
      <c r="J148" s="212"/>
      <c r="K148" s="218"/>
      <c r="L148" s="215"/>
    </row>
    <row r="149" spans="1:12">
      <c r="A149" s="71"/>
      <c r="B149" s="71"/>
      <c r="C149" s="71"/>
      <c r="D149" s="71"/>
      <c r="E149" s="71"/>
      <c r="F149" s="212"/>
      <c r="G149" s="218"/>
      <c r="H149" s="215"/>
      <c r="J149" s="212"/>
      <c r="K149" s="218"/>
      <c r="L149" s="215"/>
    </row>
  </sheetData>
  <sheetProtection algorithmName="SHA-512" hashValue="s6sT0CI8wm+iYfw3cEvFCYiVOSo1lJALyMzPKXMFriDwtw12kpjH5dAiVCSMCPfcyUwvtXUC/7kWW940DOjO9g==" saltValue="5J/7thT8qsnB1dB1gwUhbw==" spinCount="100000" sheet="1" objects="1" scenarios="1" sort="0" autoFilter="0" pivotTables="0"/>
  <autoFilter ref="A9:L9"/>
  <mergeCells count="5">
    <mergeCell ref="A7:E7"/>
    <mergeCell ref="F7:H7"/>
    <mergeCell ref="F4:H4"/>
    <mergeCell ref="J4:L4"/>
    <mergeCell ref="J7:L7"/>
  </mergeCells>
  <conditionalFormatting sqref="A11:B17 A18:E149">
    <cfRule type="expression" dxfId="18" priority="13">
      <formula>$A$1=TRUE</formula>
    </cfRule>
  </conditionalFormatting>
  <conditionalFormatting sqref="I11:I83">
    <cfRule type="cellIs" dxfId="17" priority="11" operator="lessThan">
      <formula>0</formula>
    </cfRule>
  </conditionalFormatting>
  <conditionalFormatting sqref="C11:C17">
    <cfRule type="expression" dxfId="16" priority="7">
      <formula>$A$1=TRUE</formula>
    </cfRule>
  </conditionalFormatting>
  <conditionalFormatting sqref="D11:E17">
    <cfRule type="expression" dxfId="15" priority="9">
      <formula>$A$1=TRUE</formula>
    </cfRule>
  </conditionalFormatting>
  <conditionalFormatting sqref="F11:G149">
    <cfRule type="expression" dxfId="14" priority="6">
      <formula>$A$1=TRUE</formula>
    </cfRule>
  </conditionalFormatting>
  <conditionalFormatting sqref="F11:H149">
    <cfRule type="cellIs" dxfId="13" priority="4" operator="lessThan">
      <formula>0</formula>
    </cfRule>
  </conditionalFormatting>
  <conditionalFormatting sqref="H11:H149">
    <cfRule type="cellIs" dxfId="12" priority="5" operator="equal">
      <formula>0</formula>
    </cfRule>
  </conditionalFormatting>
  <conditionalFormatting sqref="J11:K149">
    <cfRule type="expression" dxfId="11" priority="3">
      <formula>$A$1=TRUE</formula>
    </cfRule>
  </conditionalFormatting>
  <conditionalFormatting sqref="J11:L149">
    <cfRule type="cellIs" dxfId="10" priority="1" operator="lessThan">
      <formula>0</formula>
    </cfRule>
  </conditionalFormatting>
  <conditionalFormatting sqref="L11:L149">
    <cfRule type="cellIs" dxfId="9" priority="2"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H70 L11 L14:L70 L12 M12:O12 L13 M13:O13 M11:O11 M14:O7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4D9"/>
  </sheetPr>
  <dimension ref="A1:G149"/>
  <sheetViews>
    <sheetView showGridLines="0" zoomScale="85" zoomScaleNormal="85" workbookViewId="0">
      <pane ySplit="12" topLeftCell="A13" activePane="bottomLeft" state="frozen"/>
      <selection activeCell="A2" sqref="A2"/>
      <selection pane="bottomLeft" activeCell="A13" sqref="A13"/>
    </sheetView>
  </sheetViews>
  <sheetFormatPr defaultColWidth="9.140625" defaultRowHeight="12.75"/>
  <cols>
    <col min="1" max="1" width="67.5703125" style="1" customWidth="1"/>
    <col min="2" max="2" width="32" style="1" customWidth="1"/>
    <col min="3" max="3" width="25.7109375" style="1" customWidth="1"/>
    <col min="4" max="4" width="19.42578125" style="1" customWidth="1"/>
    <col min="5" max="5" width="0.85546875" style="173" customWidth="1"/>
    <col min="6" max="6" width="19.42578125" style="1" customWidth="1"/>
    <col min="7" max="16384" width="9.140625" style="1"/>
  </cols>
  <sheetData>
    <row r="1" spans="1:7">
      <c r="A1" s="3" t="b">
        <f>Voorblad!$B$52</f>
        <v>1</v>
      </c>
      <c r="B1" s="3"/>
      <c r="C1" s="3"/>
    </row>
    <row r="2" spans="1:7">
      <c r="A2" s="113" t="str">
        <f>'Samenvattend overzicht'!B3</f>
        <v>Projecttitel</v>
      </c>
      <c r="B2" s="17" t="str">
        <f>'Samenvattend overzicht'!C3</f>
        <v>Titel van het project</v>
      </c>
      <c r="C2" s="17"/>
      <c r="E2" s="57"/>
    </row>
    <row r="3" spans="1:7">
      <c r="A3" s="113" t="str">
        <f>'Samenvattend overzicht'!B4</f>
        <v>Aanvrager</v>
      </c>
      <c r="B3" s="17" t="str">
        <f>'Samenvattend overzicht'!C4</f>
        <v>Naam van de hogeschool</v>
      </c>
      <c r="C3" s="17"/>
      <c r="E3" s="57"/>
    </row>
    <row r="4" spans="1:7">
      <c r="A4" s="171" t="str">
        <f ca="1">MID(CELL("bestandsnaam",$A$1),FIND("]",CELL("bestandsnaam",$A$1))+1,31)</f>
        <v>Materiële kosten</v>
      </c>
      <c r="B4" s="17"/>
      <c r="C4" s="17"/>
      <c r="D4" s="226" t="s">
        <v>2</v>
      </c>
      <c r="E4" s="225"/>
      <c r="F4" s="226" t="s">
        <v>28</v>
      </c>
    </row>
    <row r="5" spans="1:7" hidden="1">
      <c r="A5" s="114" t="s">
        <v>20</v>
      </c>
      <c r="B5" s="16"/>
      <c r="C5" s="16"/>
      <c r="D5" s="223">
        <f>SUM(D13:D10064)</f>
        <v>0</v>
      </c>
      <c r="F5" s="223">
        <f>SUM(F13:F10064)</f>
        <v>0</v>
      </c>
    </row>
    <row r="6" spans="1:7">
      <c r="A6" s="115" t="str">
        <f>Voorblad!B4</f>
        <v>Begrotingsformat incl. voortgangs- en eindrapportage</v>
      </c>
      <c r="B6" s="8"/>
      <c r="C6" s="8"/>
      <c r="D6" s="8"/>
      <c r="E6" s="208"/>
      <c r="F6" s="8"/>
    </row>
    <row r="7" spans="1:7">
      <c r="A7" s="386" t="s">
        <v>23</v>
      </c>
      <c r="B7" s="387"/>
      <c r="C7" s="227"/>
      <c r="D7" s="169" t="s">
        <v>2</v>
      </c>
      <c r="F7" s="170" t="s">
        <v>28</v>
      </c>
    </row>
    <row r="8" spans="1:7">
      <c r="A8" s="54" t="s">
        <v>11</v>
      </c>
      <c r="B8" s="55" t="s">
        <v>12</v>
      </c>
      <c r="C8" s="55" t="s">
        <v>13</v>
      </c>
      <c r="D8" s="53" t="s">
        <v>14</v>
      </c>
      <c r="F8" s="59" t="s">
        <v>16</v>
      </c>
    </row>
    <row r="9" spans="1:7" ht="13.5" thickBot="1">
      <c r="A9" s="199" t="s">
        <v>24</v>
      </c>
      <c r="B9" s="222"/>
      <c r="C9" s="222" t="s">
        <v>29</v>
      </c>
      <c r="D9" s="180" t="s">
        <v>23</v>
      </c>
      <c r="E9" s="287"/>
      <c r="F9" s="180" t="s">
        <v>23</v>
      </c>
    </row>
    <row r="10" spans="1:7" ht="13.5" thickTop="1">
      <c r="A10" s="118"/>
      <c r="B10" s="118"/>
      <c r="C10" s="120" t="s">
        <v>114</v>
      </c>
      <c r="D10" s="228">
        <f>SUM(D13:D149)</f>
        <v>0</v>
      </c>
      <c r="E10" s="229"/>
      <c r="F10" s="228">
        <f>SUM(F13:F149)</f>
        <v>0</v>
      </c>
      <c r="G10" s="119"/>
    </row>
    <row r="11" spans="1:7">
      <c r="A11" s="118"/>
      <c r="B11" s="118"/>
      <c r="C11" s="209" t="s">
        <v>133</v>
      </c>
      <c r="D11" s="218"/>
      <c r="E11" s="229"/>
      <c r="F11" s="218"/>
      <c r="G11" s="119"/>
    </row>
    <row r="12" spans="1:7" s="12" customFormat="1" ht="13.5" thickBot="1">
      <c r="A12" s="182"/>
      <c r="B12" s="182"/>
      <c r="C12" s="221" t="s">
        <v>132</v>
      </c>
      <c r="D12" s="230">
        <f>D10-D11</f>
        <v>0</v>
      </c>
      <c r="E12" s="230"/>
      <c r="F12" s="230">
        <f>F10-F11</f>
        <v>0</v>
      </c>
      <c r="G12" s="210"/>
    </row>
    <row r="13" spans="1:7" s="13" customFormat="1" ht="13.5" thickTop="1">
      <c r="A13" s="220"/>
      <c r="B13" s="220"/>
      <c r="C13" s="174"/>
      <c r="D13" s="217"/>
      <c r="E13" s="231"/>
      <c r="F13" s="232"/>
    </row>
    <row r="14" spans="1:7">
      <c r="A14" s="72"/>
      <c r="B14" s="72"/>
      <c r="C14" s="71"/>
      <c r="D14" s="218"/>
      <c r="E14" s="233"/>
      <c r="F14" s="234"/>
    </row>
    <row r="15" spans="1:7">
      <c r="A15" s="72"/>
      <c r="B15" s="72"/>
      <c r="C15" s="71"/>
      <c r="D15" s="218"/>
      <c r="E15" s="233"/>
      <c r="F15" s="234"/>
    </row>
    <row r="16" spans="1:7">
      <c r="A16" s="72"/>
      <c r="B16" s="72"/>
      <c r="C16" s="71"/>
      <c r="D16" s="218"/>
      <c r="E16" s="233"/>
      <c r="F16" s="234"/>
    </row>
    <row r="17" spans="1:6">
      <c r="A17" s="72"/>
      <c r="B17" s="72"/>
      <c r="C17" s="71"/>
      <c r="D17" s="218"/>
      <c r="E17" s="233"/>
      <c r="F17" s="234"/>
    </row>
    <row r="18" spans="1:6">
      <c r="A18" s="72"/>
      <c r="B18" s="72"/>
      <c r="C18" s="71"/>
      <c r="D18" s="218"/>
      <c r="E18" s="233"/>
      <c r="F18" s="234"/>
    </row>
    <row r="19" spans="1:6">
      <c r="A19" s="72"/>
      <c r="B19" s="72"/>
      <c r="C19" s="71"/>
      <c r="D19" s="218"/>
      <c r="E19" s="233"/>
      <c r="F19" s="234"/>
    </row>
    <row r="20" spans="1:6">
      <c r="A20" s="72"/>
      <c r="B20" s="72"/>
      <c r="C20" s="154"/>
      <c r="D20" s="218"/>
      <c r="E20" s="233"/>
      <c r="F20" s="234"/>
    </row>
    <row r="21" spans="1:6">
      <c r="A21" s="72"/>
      <c r="B21" s="72"/>
      <c r="C21" s="154"/>
      <c r="D21" s="218"/>
      <c r="E21" s="233"/>
      <c r="F21" s="234"/>
    </row>
    <row r="22" spans="1:6">
      <c r="A22" s="72"/>
      <c r="B22" s="72"/>
      <c r="C22" s="154"/>
      <c r="D22" s="218"/>
      <c r="E22" s="233"/>
      <c r="F22" s="234"/>
    </row>
    <row r="23" spans="1:6">
      <c r="A23" s="72"/>
      <c r="B23" s="72"/>
      <c r="C23" s="154"/>
      <c r="D23" s="218"/>
      <c r="E23" s="233"/>
      <c r="F23" s="234"/>
    </row>
    <row r="24" spans="1:6">
      <c r="A24" s="72"/>
      <c r="B24" s="72"/>
      <c r="C24" s="154"/>
      <c r="D24" s="218"/>
      <c r="E24" s="233"/>
      <c r="F24" s="234"/>
    </row>
    <row r="25" spans="1:6">
      <c r="A25" s="72"/>
      <c r="B25" s="72"/>
      <c r="C25" s="154"/>
      <c r="D25" s="218"/>
      <c r="E25" s="233"/>
      <c r="F25" s="234"/>
    </row>
    <row r="26" spans="1:6">
      <c r="A26" s="72"/>
      <c r="B26" s="72"/>
      <c r="C26" s="154"/>
      <c r="D26" s="218"/>
      <c r="E26" s="233"/>
      <c r="F26" s="234"/>
    </row>
    <row r="27" spans="1:6">
      <c r="A27" s="72"/>
      <c r="B27" s="72"/>
      <c r="C27" s="154"/>
      <c r="D27" s="218"/>
      <c r="E27" s="233"/>
      <c r="F27" s="234"/>
    </row>
    <row r="28" spans="1:6">
      <c r="A28" s="72"/>
      <c r="B28" s="72"/>
      <c r="C28" s="154"/>
      <c r="D28" s="218"/>
      <c r="E28" s="233"/>
      <c r="F28" s="234"/>
    </row>
    <row r="29" spans="1:6">
      <c r="A29" s="72"/>
      <c r="B29" s="72"/>
      <c r="C29" s="154"/>
      <c r="D29" s="218"/>
      <c r="E29" s="233"/>
      <c r="F29" s="234"/>
    </row>
    <row r="30" spans="1:6">
      <c r="A30" s="72"/>
      <c r="B30" s="72"/>
      <c r="C30" s="154"/>
      <c r="D30" s="218"/>
      <c r="E30" s="233"/>
      <c r="F30" s="234"/>
    </row>
    <row r="31" spans="1:6">
      <c r="A31" s="72"/>
      <c r="B31" s="72"/>
      <c r="C31" s="154"/>
      <c r="D31" s="218"/>
      <c r="E31" s="233"/>
      <c r="F31" s="234"/>
    </row>
    <row r="32" spans="1:6">
      <c r="A32" s="72"/>
      <c r="B32" s="72"/>
      <c r="C32" s="154"/>
      <c r="D32" s="218"/>
      <c r="E32" s="233"/>
      <c r="F32" s="218"/>
    </row>
    <row r="33" spans="1:6">
      <c r="A33" s="72"/>
      <c r="B33" s="72"/>
      <c r="C33" s="154"/>
      <c r="D33" s="218"/>
      <c r="E33" s="233"/>
      <c r="F33" s="218"/>
    </row>
    <row r="34" spans="1:6">
      <c r="A34" s="72"/>
      <c r="B34" s="72"/>
      <c r="C34" s="154"/>
      <c r="D34" s="218"/>
      <c r="E34" s="233"/>
      <c r="F34" s="218"/>
    </row>
    <row r="35" spans="1:6">
      <c r="A35" s="72"/>
      <c r="B35" s="72"/>
      <c r="C35" s="154"/>
      <c r="D35" s="218"/>
      <c r="E35" s="233"/>
      <c r="F35" s="218"/>
    </row>
    <row r="36" spans="1:6">
      <c r="A36" s="72"/>
      <c r="B36" s="72"/>
      <c r="C36" s="154"/>
      <c r="D36" s="218"/>
      <c r="E36" s="233"/>
      <c r="F36" s="218"/>
    </row>
    <row r="37" spans="1:6">
      <c r="A37" s="72"/>
      <c r="B37" s="72"/>
      <c r="C37" s="154"/>
      <c r="D37" s="218"/>
      <c r="E37" s="233"/>
      <c r="F37" s="218"/>
    </row>
    <row r="38" spans="1:6">
      <c r="A38" s="72"/>
      <c r="B38" s="72"/>
      <c r="C38" s="154"/>
      <c r="D38" s="218"/>
      <c r="E38" s="233"/>
      <c r="F38" s="218"/>
    </row>
    <row r="39" spans="1:6">
      <c r="A39" s="72"/>
      <c r="B39" s="72"/>
      <c r="C39" s="154"/>
      <c r="D39" s="218"/>
      <c r="E39" s="233"/>
      <c r="F39" s="218"/>
    </row>
    <row r="40" spans="1:6">
      <c r="A40" s="72"/>
      <c r="B40" s="72"/>
      <c r="C40" s="154"/>
      <c r="D40" s="218"/>
      <c r="E40" s="233"/>
      <c r="F40" s="218"/>
    </row>
    <row r="41" spans="1:6">
      <c r="A41" s="72"/>
      <c r="B41" s="72"/>
      <c r="C41" s="154"/>
      <c r="D41" s="218"/>
      <c r="E41" s="233"/>
      <c r="F41" s="218"/>
    </row>
    <row r="42" spans="1:6">
      <c r="A42" s="72"/>
      <c r="B42" s="72"/>
      <c r="C42" s="154"/>
      <c r="D42" s="218"/>
      <c r="E42" s="233"/>
      <c r="F42" s="218"/>
    </row>
    <row r="43" spans="1:6">
      <c r="A43" s="72"/>
      <c r="B43" s="72"/>
      <c r="C43" s="154"/>
      <c r="D43" s="218"/>
      <c r="E43" s="233"/>
      <c r="F43" s="218"/>
    </row>
    <row r="44" spans="1:6">
      <c r="A44" s="72"/>
      <c r="B44" s="72"/>
      <c r="C44" s="154"/>
      <c r="D44" s="218"/>
      <c r="E44" s="233"/>
      <c r="F44" s="218"/>
    </row>
    <row r="45" spans="1:6">
      <c r="A45" s="72"/>
      <c r="B45" s="72"/>
      <c r="C45" s="154"/>
      <c r="D45" s="218"/>
      <c r="E45" s="233"/>
      <c r="F45" s="218"/>
    </row>
    <row r="46" spans="1:6">
      <c r="A46" s="72"/>
      <c r="B46" s="72"/>
      <c r="C46" s="154"/>
      <c r="D46" s="218"/>
      <c r="E46" s="233"/>
      <c r="F46" s="218"/>
    </row>
    <row r="47" spans="1:6">
      <c r="A47" s="72"/>
      <c r="B47" s="72"/>
      <c r="C47" s="154"/>
      <c r="D47" s="218"/>
      <c r="E47" s="233"/>
      <c r="F47" s="218"/>
    </row>
    <row r="48" spans="1:6">
      <c r="A48" s="72"/>
      <c r="B48" s="72"/>
      <c r="C48" s="154"/>
      <c r="D48" s="218"/>
      <c r="E48" s="233"/>
      <c r="F48" s="218"/>
    </row>
    <row r="49" spans="1:6">
      <c r="A49" s="72"/>
      <c r="B49" s="72"/>
      <c r="C49" s="154"/>
      <c r="D49" s="218"/>
      <c r="E49" s="233"/>
      <c r="F49" s="218"/>
    </row>
    <row r="50" spans="1:6">
      <c r="A50" s="72"/>
      <c r="B50" s="72"/>
      <c r="C50" s="154"/>
      <c r="D50" s="218"/>
      <c r="E50" s="233"/>
      <c r="F50" s="218"/>
    </row>
    <row r="51" spans="1:6">
      <c r="A51" s="72"/>
      <c r="B51" s="72"/>
      <c r="C51" s="154"/>
      <c r="D51" s="218"/>
      <c r="E51" s="233"/>
      <c r="F51" s="218"/>
    </row>
    <row r="52" spans="1:6">
      <c r="A52" s="72"/>
      <c r="B52" s="72"/>
      <c r="C52" s="154"/>
      <c r="D52" s="218"/>
      <c r="E52" s="233"/>
      <c r="F52" s="218"/>
    </row>
    <row r="53" spans="1:6">
      <c r="A53" s="72"/>
      <c r="B53" s="72"/>
      <c r="C53" s="154"/>
      <c r="D53" s="218"/>
      <c r="E53" s="233"/>
      <c r="F53" s="218"/>
    </row>
    <row r="54" spans="1:6">
      <c r="A54" s="72"/>
      <c r="B54" s="72"/>
      <c r="C54" s="154"/>
      <c r="D54" s="218"/>
      <c r="E54" s="233"/>
      <c r="F54" s="218"/>
    </row>
    <row r="55" spans="1:6">
      <c r="A55" s="72"/>
      <c r="B55" s="72"/>
      <c r="C55" s="154"/>
      <c r="D55" s="218"/>
      <c r="E55" s="233"/>
      <c r="F55" s="218"/>
    </row>
    <row r="56" spans="1:6">
      <c r="A56" s="72"/>
      <c r="B56" s="72"/>
      <c r="C56" s="154"/>
      <c r="D56" s="218"/>
      <c r="E56" s="233"/>
      <c r="F56" s="218"/>
    </row>
    <row r="57" spans="1:6">
      <c r="A57" s="72"/>
      <c r="B57" s="72"/>
      <c r="C57" s="154"/>
      <c r="D57" s="218"/>
      <c r="E57" s="233"/>
      <c r="F57" s="218"/>
    </row>
    <row r="58" spans="1:6">
      <c r="A58" s="72"/>
      <c r="B58" s="72"/>
      <c r="C58" s="154"/>
      <c r="D58" s="218"/>
      <c r="E58" s="233"/>
      <c r="F58" s="218"/>
    </row>
    <row r="59" spans="1:6">
      <c r="A59" s="72"/>
      <c r="B59" s="72"/>
      <c r="C59" s="154"/>
      <c r="D59" s="218"/>
      <c r="E59" s="233"/>
      <c r="F59" s="218"/>
    </row>
    <row r="60" spans="1:6">
      <c r="A60" s="72"/>
      <c r="B60" s="72"/>
      <c r="C60" s="154"/>
      <c r="D60" s="218"/>
      <c r="E60" s="233"/>
      <c r="F60" s="218"/>
    </row>
    <row r="61" spans="1:6">
      <c r="A61" s="72"/>
      <c r="B61" s="72"/>
      <c r="C61" s="154"/>
      <c r="D61" s="218"/>
      <c r="E61" s="233"/>
      <c r="F61" s="218"/>
    </row>
    <row r="62" spans="1:6">
      <c r="A62" s="72"/>
      <c r="B62" s="72"/>
      <c r="C62" s="154"/>
      <c r="D62" s="218"/>
      <c r="E62" s="233"/>
      <c r="F62" s="218"/>
    </row>
    <row r="63" spans="1:6">
      <c r="A63" s="72"/>
      <c r="B63" s="72"/>
      <c r="C63" s="154"/>
      <c r="D63" s="218"/>
      <c r="E63" s="233"/>
      <c r="F63" s="218"/>
    </row>
    <row r="64" spans="1:6">
      <c r="A64" s="72"/>
      <c r="B64" s="72"/>
      <c r="C64" s="154"/>
      <c r="D64" s="218"/>
      <c r="E64" s="233"/>
      <c r="F64" s="218"/>
    </row>
    <row r="65" spans="1:6">
      <c r="A65" s="72"/>
      <c r="B65" s="72"/>
      <c r="C65" s="154"/>
      <c r="D65" s="218"/>
      <c r="E65" s="233"/>
      <c r="F65" s="218"/>
    </row>
    <row r="66" spans="1:6">
      <c r="A66" s="72"/>
      <c r="B66" s="72"/>
      <c r="C66" s="154"/>
      <c r="D66" s="218"/>
      <c r="E66" s="233"/>
      <c r="F66" s="218"/>
    </row>
    <row r="67" spans="1:6">
      <c r="A67" s="72"/>
      <c r="B67" s="72"/>
      <c r="C67" s="154"/>
      <c r="D67" s="218"/>
      <c r="E67" s="233"/>
      <c r="F67" s="218"/>
    </row>
    <row r="68" spans="1:6">
      <c r="A68" s="72"/>
      <c r="B68" s="72"/>
      <c r="C68" s="154"/>
      <c r="D68" s="218"/>
      <c r="E68" s="233"/>
      <c r="F68" s="218"/>
    </row>
    <row r="69" spans="1:6">
      <c r="A69" s="72"/>
      <c r="B69" s="72"/>
      <c r="C69" s="154"/>
      <c r="D69" s="218"/>
      <c r="E69" s="233"/>
      <c r="F69" s="218"/>
    </row>
    <row r="70" spans="1:6">
      <c r="A70" s="72"/>
      <c r="B70" s="72"/>
      <c r="C70" s="154"/>
      <c r="D70" s="218"/>
      <c r="E70" s="233"/>
      <c r="F70" s="218"/>
    </row>
    <row r="71" spans="1:6">
      <c r="A71" s="72"/>
      <c r="B71" s="72"/>
      <c r="C71" s="154"/>
      <c r="D71" s="218"/>
      <c r="E71" s="233"/>
      <c r="F71" s="218"/>
    </row>
    <row r="72" spans="1:6">
      <c r="A72" s="72"/>
      <c r="B72" s="72"/>
      <c r="C72" s="154"/>
      <c r="D72" s="218"/>
      <c r="E72" s="233"/>
      <c r="F72" s="218"/>
    </row>
    <row r="73" spans="1:6">
      <c r="A73" s="72"/>
      <c r="B73" s="72"/>
      <c r="C73" s="154"/>
      <c r="D73" s="218"/>
      <c r="E73" s="233"/>
      <c r="F73" s="218"/>
    </row>
    <row r="74" spans="1:6">
      <c r="A74" s="72"/>
      <c r="B74" s="72"/>
      <c r="C74" s="154"/>
      <c r="D74" s="218"/>
      <c r="E74" s="233"/>
      <c r="F74" s="218"/>
    </row>
    <row r="75" spans="1:6">
      <c r="A75" s="72"/>
      <c r="B75" s="72"/>
      <c r="C75" s="154"/>
      <c r="D75" s="218"/>
      <c r="E75" s="233"/>
      <c r="F75" s="218"/>
    </row>
    <row r="76" spans="1:6">
      <c r="A76" s="72"/>
      <c r="B76" s="72"/>
      <c r="C76" s="154"/>
      <c r="D76" s="218"/>
      <c r="E76" s="233"/>
      <c r="F76" s="218"/>
    </row>
    <row r="77" spans="1:6">
      <c r="A77" s="72"/>
      <c r="B77" s="72"/>
      <c r="C77" s="154"/>
      <c r="D77" s="218"/>
      <c r="E77" s="233"/>
      <c r="F77" s="218"/>
    </row>
    <row r="78" spans="1:6">
      <c r="A78" s="72"/>
      <c r="B78" s="72"/>
      <c r="C78" s="154"/>
      <c r="D78" s="218"/>
      <c r="E78" s="233"/>
      <c r="F78" s="218"/>
    </row>
    <row r="79" spans="1:6">
      <c r="A79" s="72"/>
      <c r="B79" s="72"/>
      <c r="C79" s="154"/>
      <c r="D79" s="218"/>
      <c r="E79" s="233"/>
      <c r="F79" s="218"/>
    </row>
    <row r="80" spans="1:6">
      <c r="A80" s="72"/>
      <c r="B80" s="72"/>
      <c r="C80" s="154"/>
      <c r="D80" s="218"/>
      <c r="E80" s="233"/>
      <c r="F80" s="218"/>
    </row>
    <row r="81" spans="1:6">
      <c r="A81" s="72"/>
      <c r="B81" s="72"/>
      <c r="C81" s="154"/>
      <c r="D81" s="218"/>
      <c r="E81" s="233"/>
      <c r="F81" s="218"/>
    </row>
    <row r="82" spans="1:6">
      <c r="A82" s="72"/>
      <c r="B82" s="72"/>
      <c r="C82" s="154"/>
      <c r="D82" s="218"/>
      <c r="E82" s="233"/>
      <c r="F82" s="218"/>
    </row>
    <row r="83" spans="1:6">
      <c r="A83" s="72"/>
      <c r="B83" s="72"/>
      <c r="C83" s="154"/>
      <c r="D83" s="218"/>
      <c r="E83" s="233"/>
      <c r="F83" s="218"/>
    </row>
    <row r="84" spans="1:6">
      <c r="A84" s="72"/>
      <c r="B84" s="72"/>
      <c r="C84" s="154"/>
      <c r="D84" s="218"/>
      <c r="E84" s="233"/>
      <c r="F84" s="218"/>
    </row>
    <row r="85" spans="1:6">
      <c r="A85" s="72"/>
      <c r="B85" s="72"/>
      <c r="C85" s="154"/>
      <c r="D85" s="218"/>
      <c r="E85" s="233"/>
      <c r="F85" s="218"/>
    </row>
    <row r="86" spans="1:6">
      <c r="A86" s="72"/>
      <c r="B86" s="72"/>
      <c r="C86" s="154"/>
      <c r="D86" s="218"/>
      <c r="E86" s="233"/>
      <c r="F86" s="218"/>
    </row>
    <row r="87" spans="1:6">
      <c r="A87" s="72"/>
      <c r="B87" s="72"/>
      <c r="C87" s="154"/>
      <c r="D87" s="218"/>
      <c r="E87" s="233"/>
      <c r="F87" s="218"/>
    </row>
    <row r="88" spans="1:6">
      <c r="A88" s="72"/>
      <c r="B88" s="72"/>
      <c r="C88" s="154"/>
      <c r="D88" s="218"/>
      <c r="E88" s="233"/>
      <c r="F88" s="218"/>
    </row>
    <row r="89" spans="1:6">
      <c r="A89" s="72"/>
      <c r="B89" s="72"/>
      <c r="C89" s="154"/>
      <c r="D89" s="218"/>
      <c r="E89" s="233"/>
      <c r="F89" s="218"/>
    </row>
    <row r="90" spans="1:6">
      <c r="A90" s="72"/>
      <c r="B90" s="72"/>
      <c r="C90" s="154"/>
      <c r="D90" s="218"/>
      <c r="E90" s="233"/>
      <c r="F90" s="218"/>
    </row>
    <row r="91" spans="1:6">
      <c r="A91" s="72"/>
      <c r="B91" s="72"/>
      <c r="C91" s="154"/>
      <c r="D91" s="218"/>
      <c r="E91" s="233"/>
      <c r="F91" s="218"/>
    </row>
    <row r="92" spans="1:6">
      <c r="A92" s="72"/>
      <c r="B92" s="72"/>
      <c r="C92" s="154"/>
      <c r="D92" s="218"/>
      <c r="E92" s="233"/>
      <c r="F92" s="218"/>
    </row>
    <row r="93" spans="1:6">
      <c r="A93" s="72"/>
      <c r="B93" s="72"/>
      <c r="C93" s="154"/>
      <c r="D93" s="218"/>
      <c r="E93" s="233"/>
      <c r="F93" s="218"/>
    </row>
    <row r="94" spans="1:6">
      <c r="A94" s="72"/>
      <c r="B94" s="72"/>
      <c r="C94" s="154"/>
      <c r="D94" s="218"/>
      <c r="E94" s="233"/>
      <c r="F94" s="218"/>
    </row>
    <row r="95" spans="1:6">
      <c r="A95" s="72"/>
      <c r="B95" s="72"/>
      <c r="C95" s="154"/>
      <c r="D95" s="218"/>
      <c r="E95" s="233"/>
      <c r="F95" s="218"/>
    </row>
    <row r="96" spans="1:6">
      <c r="A96" s="72"/>
      <c r="B96" s="72"/>
      <c r="C96" s="154"/>
      <c r="D96" s="218"/>
      <c r="E96" s="233"/>
      <c r="F96" s="218"/>
    </row>
    <row r="97" spans="1:6">
      <c r="A97" s="72"/>
      <c r="B97" s="72"/>
      <c r="C97" s="154"/>
      <c r="D97" s="218"/>
      <c r="E97" s="233"/>
      <c r="F97" s="218"/>
    </row>
    <row r="98" spans="1:6">
      <c r="A98" s="72"/>
      <c r="B98" s="72"/>
      <c r="C98" s="154"/>
      <c r="D98" s="218"/>
      <c r="E98" s="233"/>
      <c r="F98" s="218"/>
    </row>
    <row r="99" spans="1:6">
      <c r="A99" s="72"/>
      <c r="B99" s="72"/>
      <c r="C99" s="154"/>
      <c r="D99" s="218"/>
      <c r="E99" s="233"/>
      <c r="F99" s="218"/>
    </row>
    <row r="100" spans="1:6">
      <c r="A100" s="72"/>
      <c r="B100" s="72"/>
      <c r="C100" s="154"/>
      <c r="D100" s="218"/>
      <c r="E100" s="233"/>
      <c r="F100" s="218"/>
    </row>
    <row r="101" spans="1:6">
      <c r="A101" s="72"/>
      <c r="B101" s="72"/>
      <c r="C101" s="154"/>
      <c r="D101" s="218"/>
      <c r="E101" s="233"/>
      <c r="F101" s="218"/>
    </row>
    <row r="102" spans="1:6">
      <c r="A102" s="72"/>
      <c r="B102" s="72"/>
      <c r="C102" s="154"/>
      <c r="D102" s="218"/>
      <c r="E102" s="233"/>
      <c r="F102" s="218"/>
    </row>
    <row r="103" spans="1:6">
      <c r="A103" s="72"/>
      <c r="B103" s="72"/>
      <c r="C103" s="154"/>
      <c r="D103" s="218"/>
      <c r="E103" s="233"/>
      <c r="F103" s="218"/>
    </row>
    <row r="104" spans="1:6">
      <c r="A104" s="72"/>
      <c r="B104" s="72"/>
      <c r="C104" s="154"/>
      <c r="D104" s="218"/>
      <c r="E104" s="233"/>
      <c r="F104" s="218"/>
    </row>
    <row r="105" spans="1:6">
      <c r="A105" s="72"/>
      <c r="B105" s="72"/>
      <c r="C105" s="154"/>
      <c r="D105" s="218"/>
      <c r="E105" s="233"/>
      <c r="F105" s="218"/>
    </row>
    <row r="106" spans="1:6">
      <c r="A106" s="72"/>
      <c r="B106" s="72"/>
      <c r="C106" s="154"/>
      <c r="D106" s="218"/>
      <c r="E106" s="233"/>
      <c r="F106" s="218"/>
    </row>
    <row r="107" spans="1:6">
      <c r="A107" s="72"/>
      <c r="B107" s="72"/>
      <c r="C107" s="154"/>
      <c r="D107" s="218"/>
      <c r="E107" s="233"/>
      <c r="F107" s="218"/>
    </row>
    <row r="108" spans="1:6">
      <c r="A108" s="72"/>
      <c r="B108" s="72"/>
      <c r="C108" s="154"/>
      <c r="D108" s="218"/>
      <c r="E108" s="233"/>
      <c r="F108" s="218"/>
    </row>
    <row r="109" spans="1:6">
      <c r="A109" s="72"/>
      <c r="B109" s="72"/>
      <c r="C109" s="154"/>
      <c r="D109" s="218"/>
      <c r="E109" s="233"/>
      <c r="F109" s="218"/>
    </row>
    <row r="110" spans="1:6">
      <c r="A110" s="72"/>
      <c r="B110" s="72"/>
      <c r="C110" s="154"/>
      <c r="D110" s="218"/>
      <c r="E110" s="233"/>
      <c r="F110" s="218"/>
    </row>
    <row r="111" spans="1:6">
      <c r="A111" s="72"/>
      <c r="B111" s="72"/>
      <c r="C111" s="154"/>
      <c r="D111" s="218"/>
      <c r="E111" s="233"/>
      <c r="F111" s="218"/>
    </row>
    <row r="112" spans="1:6">
      <c r="A112" s="72"/>
      <c r="B112" s="72"/>
      <c r="C112" s="154"/>
      <c r="D112" s="218"/>
      <c r="E112" s="233"/>
      <c r="F112" s="218"/>
    </row>
    <row r="113" spans="1:6">
      <c r="A113" s="72"/>
      <c r="B113" s="72"/>
      <c r="C113" s="154"/>
      <c r="D113" s="218"/>
      <c r="E113" s="233"/>
      <c r="F113" s="218"/>
    </row>
    <row r="114" spans="1:6">
      <c r="A114" s="72"/>
      <c r="B114" s="72"/>
      <c r="C114" s="154"/>
      <c r="D114" s="218"/>
      <c r="E114" s="233"/>
      <c r="F114" s="218"/>
    </row>
    <row r="115" spans="1:6">
      <c r="A115" s="72"/>
      <c r="B115" s="72"/>
      <c r="C115" s="154"/>
      <c r="D115" s="218"/>
      <c r="E115" s="233"/>
      <c r="F115" s="218"/>
    </row>
    <row r="116" spans="1:6">
      <c r="A116" s="72"/>
      <c r="B116" s="72"/>
      <c r="C116" s="154"/>
      <c r="D116" s="218"/>
      <c r="E116" s="233"/>
      <c r="F116" s="218"/>
    </row>
    <row r="117" spans="1:6">
      <c r="A117" s="72"/>
      <c r="B117" s="72"/>
      <c r="C117" s="154"/>
      <c r="D117" s="218"/>
      <c r="E117" s="233"/>
      <c r="F117" s="218"/>
    </row>
    <row r="118" spans="1:6">
      <c r="A118" s="72"/>
      <c r="B118" s="72"/>
      <c r="C118" s="154"/>
      <c r="D118" s="218"/>
      <c r="E118" s="233"/>
      <c r="F118" s="218"/>
    </row>
    <row r="119" spans="1:6">
      <c r="A119" s="72"/>
      <c r="B119" s="72"/>
      <c r="C119" s="154"/>
      <c r="D119" s="218"/>
      <c r="E119" s="233"/>
      <c r="F119" s="218"/>
    </row>
    <row r="120" spans="1:6">
      <c r="A120" s="72"/>
      <c r="B120" s="72"/>
      <c r="C120" s="154"/>
      <c r="D120" s="218"/>
      <c r="E120" s="233"/>
      <c r="F120" s="218"/>
    </row>
    <row r="121" spans="1:6">
      <c r="A121" s="72"/>
      <c r="B121" s="72"/>
      <c r="C121" s="154"/>
      <c r="D121" s="218"/>
      <c r="E121" s="233"/>
      <c r="F121" s="218"/>
    </row>
    <row r="122" spans="1:6">
      <c r="A122" s="72"/>
      <c r="B122" s="72"/>
      <c r="C122" s="154"/>
      <c r="D122" s="218"/>
      <c r="E122" s="233"/>
      <c r="F122" s="218"/>
    </row>
    <row r="123" spans="1:6">
      <c r="A123" s="72"/>
      <c r="B123" s="72"/>
      <c r="C123" s="154"/>
      <c r="D123" s="218"/>
      <c r="E123" s="233"/>
      <c r="F123" s="218"/>
    </row>
    <row r="124" spans="1:6">
      <c r="A124" s="72"/>
      <c r="B124" s="72"/>
      <c r="C124" s="154"/>
      <c r="D124" s="218"/>
      <c r="E124" s="233"/>
      <c r="F124" s="218"/>
    </row>
    <row r="125" spans="1:6">
      <c r="A125" s="72"/>
      <c r="B125" s="72"/>
      <c r="C125" s="154"/>
      <c r="D125" s="218"/>
      <c r="E125" s="233"/>
      <c r="F125" s="218"/>
    </row>
    <row r="126" spans="1:6">
      <c r="A126" s="72"/>
      <c r="B126" s="72"/>
      <c r="C126" s="154"/>
      <c r="D126" s="218"/>
      <c r="E126" s="233"/>
      <c r="F126" s="218"/>
    </row>
    <row r="127" spans="1:6">
      <c r="A127" s="72"/>
      <c r="B127" s="72"/>
      <c r="C127" s="154"/>
      <c r="D127" s="218"/>
      <c r="E127" s="233"/>
      <c r="F127" s="218"/>
    </row>
    <row r="128" spans="1:6">
      <c r="A128" s="72"/>
      <c r="B128" s="72"/>
      <c r="C128" s="154"/>
      <c r="D128" s="218"/>
      <c r="E128" s="233"/>
      <c r="F128" s="218"/>
    </row>
    <row r="129" spans="1:6">
      <c r="A129" s="72"/>
      <c r="B129" s="72"/>
      <c r="C129" s="154"/>
      <c r="D129" s="218"/>
      <c r="E129" s="233"/>
      <c r="F129" s="218"/>
    </row>
    <row r="130" spans="1:6">
      <c r="A130" s="72"/>
      <c r="B130" s="72"/>
      <c r="C130" s="154"/>
      <c r="D130" s="218"/>
      <c r="E130" s="233"/>
      <c r="F130" s="218"/>
    </row>
    <row r="131" spans="1:6">
      <c r="A131" s="72"/>
      <c r="B131" s="72"/>
      <c r="C131" s="154"/>
      <c r="D131" s="218"/>
      <c r="E131" s="233"/>
      <c r="F131" s="218"/>
    </row>
    <row r="132" spans="1:6">
      <c r="A132" s="72"/>
      <c r="B132" s="72"/>
      <c r="C132" s="154"/>
      <c r="D132" s="218"/>
      <c r="E132" s="233"/>
      <c r="F132" s="218"/>
    </row>
    <row r="133" spans="1:6">
      <c r="A133" s="72"/>
      <c r="B133" s="72"/>
      <c r="C133" s="154"/>
      <c r="D133" s="218"/>
      <c r="E133" s="233"/>
      <c r="F133" s="218"/>
    </row>
    <row r="134" spans="1:6">
      <c r="A134" s="72"/>
      <c r="B134" s="72"/>
      <c r="C134" s="154"/>
      <c r="D134" s="218"/>
      <c r="E134" s="233"/>
      <c r="F134" s="218"/>
    </row>
    <row r="135" spans="1:6">
      <c r="A135" s="72"/>
      <c r="B135" s="72"/>
      <c r="C135" s="154"/>
      <c r="D135" s="218"/>
      <c r="E135" s="233"/>
      <c r="F135" s="218"/>
    </row>
    <row r="136" spans="1:6">
      <c r="A136" s="72"/>
      <c r="B136" s="72"/>
      <c r="C136" s="154"/>
      <c r="D136" s="218"/>
      <c r="E136" s="233"/>
      <c r="F136" s="218"/>
    </row>
    <row r="137" spans="1:6">
      <c r="A137" s="72"/>
      <c r="B137" s="72"/>
      <c r="C137" s="154"/>
      <c r="D137" s="218"/>
      <c r="E137" s="233"/>
      <c r="F137" s="218"/>
    </row>
    <row r="138" spans="1:6">
      <c r="A138" s="72"/>
      <c r="B138" s="72"/>
      <c r="C138" s="154"/>
      <c r="D138" s="218"/>
      <c r="E138" s="233"/>
      <c r="F138" s="218"/>
    </row>
    <row r="139" spans="1:6">
      <c r="A139" s="72"/>
      <c r="B139" s="72"/>
      <c r="C139" s="154"/>
      <c r="D139" s="218"/>
      <c r="E139" s="233"/>
      <c r="F139" s="218"/>
    </row>
    <row r="140" spans="1:6">
      <c r="A140" s="72"/>
      <c r="B140" s="72"/>
      <c r="C140" s="154"/>
      <c r="D140" s="218"/>
      <c r="E140" s="233"/>
      <c r="F140" s="218"/>
    </row>
    <row r="141" spans="1:6">
      <c r="A141" s="72"/>
      <c r="B141" s="72"/>
      <c r="C141" s="154"/>
      <c r="D141" s="218"/>
      <c r="E141" s="233"/>
      <c r="F141" s="218"/>
    </row>
    <row r="142" spans="1:6">
      <c r="A142" s="72"/>
      <c r="B142" s="72"/>
      <c r="C142" s="154"/>
      <c r="D142" s="218"/>
      <c r="E142" s="233"/>
      <c r="F142" s="218"/>
    </row>
    <row r="143" spans="1:6">
      <c r="A143" s="72"/>
      <c r="B143" s="72"/>
      <c r="C143" s="154"/>
      <c r="D143" s="218"/>
      <c r="E143" s="233"/>
      <c r="F143" s="218"/>
    </row>
    <row r="144" spans="1:6">
      <c r="A144" s="72"/>
      <c r="B144" s="72"/>
      <c r="C144" s="154"/>
      <c r="D144" s="218"/>
      <c r="E144" s="233"/>
      <c r="F144" s="218"/>
    </row>
    <row r="145" spans="1:6">
      <c r="A145" s="72"/>
      <c r="B145" s="72"/>
      <c r="C145" s="154"/>
      <c r="D145" s="218"/>
      <c r="E145" s="233"/>
      <c r="F145" s="218"/>
    </row>
    <row r="146" spans="1:6">
      <c r="A146" s="72"/>
      <c r="B146" s="72"/>
      <c r="C146" s="154"/>
      <c r="D146" s="218"/>
      <c r="E146" s="233"/>
      <c r="F146" s="218"/>
    </row>
    <row r="147" spans="1:6">
      <c r="A147" s="72"/>
      <c r="B147" s="72"/>
      <c r="C147" s="154"/>
      <c r="D147" s="218"/>
      <c r="E147" s="233"/>
      <c r="F147" s="218"/>
    </row>
    <row r="148" spans="1:6">
      <c r="A148" s="72"/>
      <c r="B148" s="72"/>
      <c r="C148" s="154"/>
      <c r="D148" s="218"/>
      <c r="E148" s="233"/>
      <c r="F148" s="218"/>
    </row>
    <row r="149" spans="1:6">
      <c r="A149" s="72"/>
      <c r="B149" s="72"/>
      <c r="C149" s="154"/>
      <c r="D149" s="218"/>
      <c r="E149" s="233"/>
      <c r="F149" s="218"/>
    </row>
  </sheetData>
  <sheetProtection algorithmName="SHA-512" hashValue="mIjiIV/zUV1YA3mF7ACgeqF43L720mLxk/jEVA3A+hI40uKmxgoalzCWE9Azfut26gNrYagHjoRb7Sge/1YBiA==" saltValue="uozRWWe2rejm+p4z6dCAyw==" spinCount="100000" sheet="1" objects="1" scenarios="1" sort="0" autoFilter="0" pivotTables="0"/>
  <autoFilter ref="A9:F9"/>
  <mergeCells count="1">
    <mergeCell ref="A7:B7"/>
  </mergeCells>
  <conditionalFormatting sqref="F13:F149 A13:B19 A20:C149 D13:D149">
    <cfRule type="expression" dxfId="8" priority="11">
      <formula>$A$1=TRUE</formula>
    </cfRule>
  </conditionalFormatting>
  <conditionalFormatting sqref="D13:F149">
    <cfRule type="cellIs" dxfId="7" priority="6" operator="lessThan">
      <formula>0</formula>
    </cfRule>
  </conditionalFormatting>
  <conditionalFormatting sqref="C13:C19">
    <cfRule type="expression" dxfId="6" priority="5">
      <formula>$A$1=TRUE</formula>
    </cfRule>
  </conditionalFormatting>
  <conditionalFormatting sqref="D11">
    <cfRule type="expression" dxfId="5" priority="4">
      <formula>$A$1=TRUE</formula>
    </cfRule>
  </conditionalFormatting>
  <conditionalFormatting sqref="D11">
    <cfRule type="cellIs" dxfId="4" priority="3" operator="lessThan">
      <formula>0</formula>
    </cfRule>
  </conditionalFormatting>
  <conditionalFormatting sqref="D13:D149">
    <cfRule type="expression" dxfId="3" priority="37">
      <formula>ROUND($D13-#REF!-#REF!,0)&lt;&gt;0</formula>
    </cfRule>
  </conditionalFormatting>
  <conditionalFormatting sqref="F13:F149">
    <cfRule type="expression" dxfId="2" priority="38">
      <formula>ROUND($F13-#REF!-#REF!,0)&lt;&gt;0</formula>
    </cfRule>
  </conditionalFormatting>
  <conditionalFormatting sqref="F11">
    <cfRule type="expression" dxfId="1" priority="2">
      <formula>$A$1=TRUE</formula>
    </cfRule>
  </conditionalFormatting>
  <conditionalFormatting sqref="F11">
    <cfRule type="cellIs" dxfId="0" priority="1" operator="lessThan">
      <formula>0</formula>
    </cfRule>
  </conditionalFormatting>
  <pageMargins left="0.19685039370078741" right="0.19685039370078741" top="0.19685039370078741" bottom="0.19685039370078741" header="0.19685039370078741" footer="0.19685039370078741"/>
  <pageSetup paperSize="9" scale="55" orientation="landscape" r:id="rId1"/>
  <colBreaks count="1" manualBreakCount="1">
    <brk id="5" max="1048575" man="1"/>
  </colBreaks>
  <ignoredErrors>
    <ignoredError sqref="G13:H13 G15:H15 G14:H14 G18:H72 G16:H16 G17:H17" unlocked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428"/>
  </sheetPr>
  <dimension ref="A1:P80"/>
  <sheetViews>
    <sheetView showGridLines="0" view="pageBreakPreview" zoomScaleNormal="85" zoomScaleSheetLayoutView="100" workbookViewId="0">
      <selection activeCell="E10" sqref="E10"/>
    </sheetView>
  </sheetViews>
  <sheetFormatPr defaultColWidth="9.140625" defaultRowHeight="12.75"/>
  <cols>
    <col min="1" max="1" width="1.7109375" style="27" customWidth="1"/>
    <col min="2" max="2" width="43.28515625" style="27" customWidth="1"/>
    <col min="3" max="3" width="17.7109375" style="27" customWidth="1"/>
    <col min="4" max="4" width="9.7109375" style="27" customWidth="1"/>
    <col min="5" max="5" width="16" style="27" bestFit="1" customWidth="1"/>
    <col min="6" max="6" width="11.85546875" style="27" customWidth="1"/>
    <col min="7" max="7" width="20" style="27" bestFit="1" customWidth="1"/>
    <col min="8" max="8" width="9.7109375" style="27" customWidth="1"/>
    <col min="9" max="9" width="14.5703125" style="27" customWidth="1"/>
    <col min="10" max="10" width="18.5703125" style="84" customWidth="1"/>
    <col min="11" max="11" width="10" style="84" customWidth="1"/>
    <col min="12" max="12" width="17.5703125" style="84" customWidth="1"/>
    <col min="13" max="13" width="18.7109375" style="27" customWidth="1"/>
    <col min="14" max="15" width="19.42578125" style="27" customWidth="1"/>
    <col min="16" max="16384" width="9.140625" style="27"/>
  </cols>
  <sheetData>
    <row r="1" spans="1:16" ht="15.75">
      <c r="A1" s="3" t="b">
        <f>Voorblad!$B$52</f>
        <v>1</v>
      </c>
      <c r="B1" s="99" t="s">
        <v>145</v>
      </c>
      <c r="C1" s="4"/>
      <c r="D1" s="4"/>
      <c r="E1" s="4"/>
      <c r="F1" s="4"/>
      <c r="G1" s="4"/>
      <c r="H1" s="4"/>
      <c r="I1" s="4"/>
      <c r="J1" s="85"/>
      <c r="K1" s="85"/>
      <c r="L1" s="85"/>
      <c r="M1" s="4"/>
      <c r="N1" s="4"/>
    </row>
    <row r="2" spans="1:16">
      <c r="A2" s="3"/>
      <c r="C2" s="4"/>
      <c r="D2" s="4"/>
      <c r="E2" s="4"/>
      <c r="F2" s="4"/>
      <c r="G2" s="4"/>
      <c r="H2" s="4"/>
      <c r="I2" s="4"/>
      <c r="J2" s="85"/>
      <c r="K2" s="85"/>
      <c r="L2" s="85"/>
      <c r="M2" s="4"/>
      <c r="N2" s="112" t="s">
        <v>80</v>
      </c>
      <c r="O2" s="112"/>
      <c r="P2" s="150" t="b">
        <v>0</v>
      </c>
    </row>
    <row r="3" spans="1:16">
      <c r="A3" s="3"/>
      <c r="C3" s="4"/>
      <c r="D3" s="4"/>
      <c r="E3" s="4"/>
      <c r="F3" s="4"/>
      <c r="G3" s="4"/>
      <c r="H3" s="4"/>
      <c r="I3" s="4"/>
      <c r="J3" s="85"/>
      <c r="K3" s="85"/>
      <c r="L3" s="85"/>
      <c r="M3" s="4"/>
      <c r="N3" s="109" t="s">
        <v>81</v>
      </c>
      <c r="O3" s="107"/>
      <c r="P3" s="107"/>
    </row>
    <row r="4" spans="1:16">
      <c r="A4" s="3"/>
      <c r="B4" s="14" t="s">
        <v>66</v>
      </c>
      <c r="C4" s="18" t="str">
        <f>'Samenvattend overzicht'!C3</f>
        <v>Titel van het project</v>
      </c>
      <c r="D4" s="19"/>
      <c r="E4" s="19"/>
      <c r="F4" s="20"/>
      <c r="I4" s="4"/>
      <c r="J4" s="85"/>
      <c r="K4" s="85"/>
      <c r="L4" s="85"/>
      <c r="M4" s="4"/>
      <c r="N4" s="4"/>
    </row>
    <row r="5" spans="1:16">
      <c r="B5" s="14" t="s">
        <v>57</v>
      </c>
      <c r="C5" s="18" t="str">
        <f>'Samenvattend overzicht'!C4</f>
        <v>Naam van de hogeschool</v>
      </c>
      <c r="D5" s="19"/>
      <c r="E5" s="19"/>
      <c r="F5" s="20"/>
      <c r="I5" s="5"/>
    </row>
    <row r="6" spans="1:16" ht="12.75" customHeight="1">
      <c r="B6" s="14" t="s">
        <v>60</v>
      </c>
      <c r="C6" s="18" t="str">
        <f>Voorblad!B5</f>
        <v>Building Transformation Capacities</v>
      </c>
      <c r="D6" s="19"/>
      <c r="E6" s="19"/>
      <c r="F6" s="20"/>
    </row>
    <row r="7" spans="1:16" ht="12.75" customHeight="1">
      <c r="B7" s="73" t="s">
        <v>44</v>
      </c>
      <c r="C7" s="18">
        <f>'Samenvattend overzicht'!C6</f>
        <v>0</v>
      </c>
      <c r="D7" s="19"/>
      <c r="E7" s="19"/>
      <c r="F7" s="20"/>
    </row>
    <row r="8" spans="1:16">
      <c r="B8" s="110" t="s">
        <v>63</v>
      </c>
      <c r="C8" s="129" t="s">
        <v>63</v>
      </c>
      <c r="D8" s="19"/>
      <c r="E8" s="19"/>
      <c r="F8" s="20"/>
    </row>
    <row r="9" spans="1:16" s="107" customFormat="1">
      <c r="B9" s="110"/>
      <c r="C9" s="299"/>
      <c r="D9" s="300"/>
      <c r="E9" s="301"/>
      <c r="F9" s="301"/>
      <c r="J9" s="84"/>
      <c r="K9" s="84"/>
      <c r="L9" s="84"/>
    </row>
    <row r="10" spans="1:16" s="107" customFormat="1" ht="15.75">
      <c r="B10" s="99"/>
      <c r="J10" s="84"/>
      <c r="K10" s="84"/>
      <c r="L10" s="84"/>
    </row>
    <row r="11" spans="1:16" s="107" customFormat="1" ht="15.75">
      <c r="B11" s="99"/>
      <c r="J11" s="84"/>
      <c r="K11" s="84"/>
      <c r="L11" s="84"/>
    </row>
    <row r="12" spans="1:16">
      <c r="B12" s="354" t="s">
        <v>2</v>
      </c>
      <c r="C12" s="355"/>
      <c r="D12" s="355"/>
      <c r="E12" s="355"/>
      <c r="F12" s="355"/>
      <c r="G12" s="355"/>
      <c r="H12" s="356"/>
      <c r="I12" s="52"/>
      <c r="J12" s="84" t="s">
        <v>46</v>
      </c>
    </row>
    <row r="13" spans="1:16">
      <c r="B13" s="108" t="s">
        <v>52</v>
      </c>
      <c r="C13" s="32" t="s">
        <v>19</v>
      </c>
      <c r="D13" s="32" t="s">
        <v>18</v>
      </c>
      <c r="E13" s="44" t="s">
        <v>0</v>
      </c>
      <c r="F13" s="32" t="s">
        <v>18</v>
      </c>
      <c r="G13" s="32" t="s">
        <v>35</v>
      </c>
      <c r="H13" s="32" t="s">
        <v>18</v>
      </c>
      <c r="I13" s="52"/>
    </row>
    <row r="14" spans="1:16">
      <c r="B14" s="29" t="s">
        <v>36</v>
      </c>
      <c r="C14" s="133">
        <f ca="1">'Samenvattend overzicht'!C11</f>
        <v>0</v>
      </c>
      <c r="D14" s="28">
        <f ca="1">IF(C$16=0,0,C14/C$16)</f>
        <v>0</v>
      </c>
      <c r="E14" s="133">
        <f ca="1">'Samenvattend overzicht'!E11</f>
        <v>0</v>
      </c>
      <c r="F14" s="28">
        <f ca="1">IF(E$16=0,0,E14/E$16)</f>
        <v>0</v>
      </c>
      <c r="G14" s="133">
        <f ca="1">'Samenvattend overzicht'!F11</f>
        <v>0</v>
      </c>
      <c r="H14" s="28">
        <f ca="1">IF(G$16=0,0,G14/G$16)</f>
        <v>0</v>
      </c>
      <c r="I14" s="52"/>
      <c r="J14" s="91">
        <f t="shared" ref="J14:J15" ca="1" si="0">C14-E14-G14</f>
        <v>0</v>
      </c>
      <c r="K14" s="91"/>
      <c r="L14" s="91"/>
    </row>
    <row r="15" spans="1:16">
      <c r="B15" s="106" t="s">
        <v>88</v>
      </c>
      <c r="C15" s="134">
        <f ca="1">'Samenvattend overzicht'!C12</f>
        <v>0</v>
      </c>
      <c r="D15" s="24">
        <f t="shared" ref="D15:F16" ca="1" si="1">IF(C$16=0,0,C15/C$16)</f>
        <v>0</v>
      </c>
      <c r="E15" s="134">
        <f ca="1">'Samenvattend overzicht'!E12</f>
        <v>0</v>
      </c>
      <c r="F15" s="24">
        <f t="shared" ca="1" si="1"/>
        <v>0</v>
      </c>
      <c r="G15" s="134">
        <f ca="1">'Samenvattend overzicht'!F12</f>
        <v>0</v>
      </c>
      <c r="H15" s="24">
        <f t="shared" ref="H15" ca="1" si="2">IF(G$16=0,0,G15/G$16)</f>
        <v>0</v>
      </c>
      <c r="I15" s="52"/>
      <c r="J15" s="91">
        <f t="shared" ca="1" si="0"/>
        <v>0</v>
      </c>
      <c r="K15" s="91"/>
      <c r="L15" s="91"/>
    </row>
    <row r="16" spans="1:16">
      <c r="B16" s="36" t="s">
        <v>1</v>
      </c>
      <c r="C16" s="135">
        <f t="shared" ref="C16:G16" ca="1" si="3">SUM(C14:C15)</f>
        <v>0</v>
      </c>
      <c r="D16" s="25">
        <f t="shared" ca="1" si="1"/>
        <v>0</v>
      </c>
      <c r="E16" s="135">
        <f t="shared" ca="1" si="3"/>
        <v>0</v>
      </c>
      <c r="F16" s="25">
        <f t="shared" ca="1" si="1"/>
        <v>0</v>
      </c>
      <c r="G16" s="136">
        <f t="shared" ca="1" si="3"/>
        <v>0</v>
      </c>
      <c r="H16" s="25">
        <f t="shared" ref="H16" ca="1" si="4">IF(G$16=0,0,G16/G$16)</f>
        <v>0</v>
      </c>
      <c r="I16" s="52"/>
      <c r="J16" s="91">
        <f ca="1">C16-E16-G16</f>
        <v>0</v>
      </c>
      <c r="K16" s="91"/>
      <c r="L16" s="91"/>
    </row>
    <row r="17" spans="1:12">
      <c r="A17" s="23"/>
      <c r="B17" s="51"/>
      <c r="C17" s="83"/>
      <c r="D17" s="51"/>
      <c r="E17" s="51"/>
      <c r="F17" s="51"/>
      <c r="G17" s="51"/>
      <c r="H17" s="51"/>
      <c r="I17" s="52"/>
    </row>
    <row r="18" spans="1:12" s="23" customFormat="1">
      <c r="B18" s="33" t="s">
        <v>61</v>
      </c>
      <c r="C18" s="81" t="s">
        <v>19</v>
      </c>
      <c r="D18" s="32" t="s">
        <v>18</v>
      </c>
      <c r="E18" s="44" t="s">
        <v>0</v>
      </c>
      <c r="F18" s="32" t="s">
        <v>18</v>
      </c>
      <c r="G18" s="32" t="s">
        <v>35</v>
      </c>
      <c r="H18" s="32" t="s">
        <v>18</v>
      </c>
      <c r="I18" s="74"/>
      <c r="J18" s="86"/>
      <c r="K18" s="86"/>
      <c r="L18" s="86"/>
    </row>
    <row r="19" spans="1:12">
      <c r="B19" s="77" t="s">
        <v>27</v>
      </c>
      <c r="C19" s="133">
        <f>'Samenvattend overzicht'!C21</f>
        <v>0</v>
      </c>
      <c r="D19" s="79">
        <f>IF(C$21=0,0,C19/C$21)</f>
        <v>0</v>
      </c>
      <c r="E19" s="133">
        <f ca="1">'Samenvattend overzicht'!E21</f>
        <v>0</v>
      </c>
      <c r="F19" s="79">
        <f ca="1">IF(E$21=0,0,E19/E$21)</f>
        <v>0</v>
      </c>
      <c r="G19" s="133">
        <f ca="1">'Samenvattend overzicht'!F21</f>
        <v>0</v>
      </c>
      <c r="H19" s="79">
        <f ca="1">IF(G$21=0,0,G19/G$21)</f>
        <v>0</v>
      </c>
      <c r="I19" s="75"/>
      <c r="J19" s="91">
        <f t="shared" ref="J19:J20" ca="1" si="5">C19-E19-G19</f>
        <v>0</v>
      </c>
      <c r="K19" s="91"/>
      <c r="L19" s="91"/>
    </row>
    <row r="20" spans="1:12">
      <c r="B20" s="78" t="s">
        <v>23</v>
      </c>
      <c r="C20" s="134">
        <f>'Samenvattend overzicht'!C22</f>
        <v>0</v>
      </c>
      <c r="D20" s="80">
        <f>IF(C$21=0,0,C20/C$21)</f>
        <v>0</v>
      </c>
      <c r="E20" s="134">
        <f>'Samenvattend overzicht'!E22</f>
        <v>0</v>
      </c>
      <c r="F20" s="80">
        <f ca="1">IF(E$21=0,0,E20/E$21)</f>
        <v>0</v>
      </c>
      <c r="G20" s="134">
        <f>'Samenvattend overzicht'!F22</f>
        <v>0</v>
      </c>
      <c r="H20" s="80">
        <f ca="1">IF(G$21=0,0,G20/G$21)</f>
        <v>0</v>
      </c>
      <c r="I20" s="75"/>
      <c r="J20" s="91">
        <f t="shared" si="5"/>
        <v>0</v>
      </c>
      <c r="K20" s="91"/>
      <c r="L20" s="91"/>
    </row>
    <row r="21" spans="1:12">
      <c r="B21" s="33" t="s">
        <v>1</v>
      </c>
      <c r="C21" s="138">
        <f>SUM(C19:C20)</f>
        <v>0</v>
      </c>
      <c r="D21" s="25">
        <f>IF(C$21=0,0,C21/C$21)</f>
        <v>0</v>
      </c>
      <c r="E21" s="136">
        <f ca="1">SUM(E19:E20)</f>
        <v>0</v>
      </c>
      <c r="F21" s="25">
        <f ca="1">IF(E$21=0,0,E21/E$21)</f>
        <v>0</v>
      </c>
      <c r="G21" s="137">
        <f ca="1">SUM(G19:G20)</f>
        <v>0</v>
      </c>
      <c r="H21" s="25">
        <f ca="1">IF(G$21=0,0,G21/G$21)</f>
        <v>0</v>
      </c>
      <c r="I21" s="22"/>
      <c r="J21" s="91">
        <f ca="1">C21-E21-G21</f>
        <v>0</v>
      </c>
      <c r="K21" s="91"/>
      <c r="L21" s="91"/>
    </row>
    <row r="22" spans="1:12">
      <c r="B22" s="21"/>
      <c r="C22" s="34"/>
      <c r="D22" s="34"/>
      <c r="E22" s="38"/>
      <c r="G22" s="35"/>
      <c r="H22" s="35"/>
    </row>
    <row r="24" spans="1:12">
      <c r="B24" s="357" t="s">
        <v>28</v>
      </c>
      <c r="C24" s="358"/>
      <c r="D24" s="358"/>
      <c r="E24" s="358"/>
      <c r="F24" s="358"/>
      <c r="G24" s="358"/>
      <c r="H24" s="359"/>
      <c r="I24" s="52"/>
      <c r="J24" s="88"/>
      <c r="K24" s="88"/>
      <c r="L24" s="88"/>
    </row>
    <row r="25" spans="1:12">
      <c r="B25" s="108" t="s">
        <v>52</v>
      </c>
      <c r="C25" s="32" t="s">
        <v>19</v>
      </c>
      <c r="D25" s="32" t="s">
        <v>18</v>
      </c>
      <c r="E25" s="44" t="s">
        <v>0</v>
      </c>
      <c r="F25" s="32" t="s">
        <v>18</v>
      </c>
      <c r="G25" s="32" t="s">
        <v>58</v>
      </c>
      <c r="H25" s="32" t="s">
        <v>18</v>
      </c>
      <c r="I25" s="52"/>
      <c r="J25" s="88"/>
      <c r="K25" s="88"/>
      <c r="L25" s="88"/>
    </row>
    <row r="26" spans="1:12">
      <c r="B26" s="29" t="s">
        <v>36</v>
      </c>
      <c r="C26" s="133">
        <f ca="1">'Samenvattend overzicht'!H11</f>
        <v>0</v>
      </c>
      <c r="D26" s="28">
        <f ca="1">IF(C$28=0,0,C26/C$28)</f>
        <v>0</v>
      </c>
      <c r="E26" s="133">
        <f ca="1">'Samenvattend overzicht'!I11</f>
        <v>0</v>
      </c>
      <c r="F26" s="28">
        <f ca="1">IF(E$28=0,0,E26/E$28)</f>
        <v>0</v>
      </c>
      <c r="G26" s="133">
        <f ca="1">'Samenvattend overzicht'!J11</f>
        <v>0</v>
      </c>
      <c r="H26" s="28">
        <f ca="1">IF(G$28=0,0,G26/G$28)</f>
        <v>0</v>
      </c>
      <c r="I26" s="52"/>
      <c r="J26" s="91">
        <f t="shared" ref="J26:J27" ca="1" si="6">C26-E26-G26</f>
        <v>0</v>
      </c>
      <c r="K26" s="91"/>
      <c r="L26" s="91"/>
    </row>
    <row r="27" spans="1:12">
      <c r="B27" s="106" t="s">
        <v>82</v>
      </c>
      <c r="C27" s="134">
        <f ca="1">'Samenvattend overzicht'!H12</f>
        <v>0</v>
      </c>
      <c r="D27" s="24">
        <f t="shared" ref="D27:F28" ca="1" si="7">IF(C$28=0,0,C27/C$28)</f>
        <v>0</v>
      </c>
      <c r="E27" s="134">
        <f ca="1">'Samenvattend overzicht'!I12</f>
        <v>0</v>
      </c>
      <c r="F27" s="24">
        <f t="shared" ca="1" si="7"/>
        <v>0</v>
      </c>
      <c r="G27" s="134">
        <f ca="1">'Samenvattend overzicht'!J12</f>
        <v>0</v>
      </c>
      <c r="H27" s="24">
        <f t="shared" ref="H27" ca="1" si="8">IF(G$28=0,0,G27/G$28)</f>
        <v>0</v>
      </c>
      <c r="I27" s="52"/>
      <c r="J27" s="91">
        <f t="shared" ca="1" si="6"/>
        <v>0</v>
      </c>
      <c r="K27" s="91"/>
      <c r="L27" s="91"/>
    </row>
    <row r="28" spans="1:12">
      <c r="B28" s="36" t="s">
        <v>1</v>
      </c>
      <c r="C28" s="135">
        <f t="shared" ref="C28" ca="1" si="9">SUM(C26:C27)</f>
        <v>0</v>
      </c>
      <c r="D28" s="25">
        <f t="shared" ca="1" si="7"/>
        <v>0</v>
      </c>
      <c r="E28" s="135">
        <f t="shared" ref="E28" ca="1" si="10">SUM(E26:E27)</f>
        <v>0</v>
      </c>
      <c r="F28" s="25">
        <f t="shared" ca="1" si="7"/>
        <v>0</v>
      </c>
      <c r="G28" s="136">
        <f t="shared" ref="G28" ca="1" si="11">SUM(G26:G27)</f>
        <v>0</v>
      </c>
      <c r="H28" s="25">
        <f t="shared" ref="H28" ca="1" si="12">IF(G$28=0,0,G28/G$28)</f>
        <v>0</v>
      </c>
      <c r="I28" s="52"/>
      <c r="J28" s="91">
        <f ca="1">C28-E28-G28</f>
        <v>0</v>
      </c>
      <c r="K28" s="91"/>
      <c r="L28" s="91"/>
    </row>
    <row r="29" spans="1:12">
      <c r="A29" s="23"/>
      <c r="B29" s="51"/>
      <c r="C29" s="83"/>
      <c r="D29" s="51"/>
      <c r="E29" s="51"/>
      <c r="F29" s="51"/>
      <c r="G29" s="51"/>
      <c r="H29" s="51"/>
      <c r="I29" s="52"/>
    </row>
    <row r="30" spans="1:12" s="23" customFormat="1">
      <c r="B30" s="108" t="s">
        <v>61</v>
      </c>
      <c r="C30" s="32" t="s">
        <v>19</v>
      </c>
      <c r="D30" s="32" t="s">
        <v>18</v>
      </c>
      <c r="E30" s="44" t="s">
        <v>0</v>
      </c>
      <c r="F30" s="32" t="s">
        <v>18</v>
      </c>
      <c r="G30" s="32" t="s">
        <v>58</v>
      </c>
      <c r="H30" s="32" t="s">
        <v>18</v>
      </c>
      <c r="I30" s="74"/>
      <c r="J30" s="87"/>
      <c r="K30" s="87"/>
      <c r="L30" s="87"/>
    </row>
    <row r="31" spans="1:12">
      <c r="B31" s="31" t="str">
        <f>B19</f>
        <v>Loonkosten</v>
      </c>
      <c r="C31" s="133">
        <f>'Samenvattend overzicht'!H21</f>
        <v>0</v>
      </c>
      <c r="D31" s="30">
        <f>IF(C$33=0,0,C31/C$33)</f>
        <v>0</v>
      </c>
      <c r="E31" s="133">
        <f ca="1">'Samenvattend overzicht'!I21</f>
        <v>0</v>
      </c>
      <c r="F31" s="30">
        <f ca="1">IF(E$33=0,0,E31/E$33)</f>
        <v>0</v>
      </c>
      <c r="G31" s="133">
        <f ca="1">'Samenvattend overzicht'!J21</f>
        <v>0</v>
      </c>
      <c r="H31" s="30">
        <f ca="1">IF(G$33=0,0,G31/G$33)</f>
        <v>0</v>
      </c>
      <c r="I31" s="75"/>
      <c r="J31" s="91">
        <f t="shared" ref="J31:J32" ca="1" si="13">C31-E31-G31</f>
        <v>0</v>
      </c>
      <c r="K31" s="91"/>
      <c r="L31" s="91"/>
    </row>
    <row r="32" spans="1:12">
      <c r="B32" s="26" t="str">
        <f>B20</f>
        <v xml:space="preserve">Materiële kosten </v>
      </c>
      <c r="C32" s="134">
        <f>'Samenvattend overzicht'!H22</f>
        <v>0</v>
      </c>
      <c r="D32" s="25">
        <f>IF(C$33=0,0,C32/C$33)</f>
        <v>0</v>
      </c>
      <c r="E32" s="134">
        <f>'Samenvattend overzicht'!I22</f>
        <v>0</v>
      </c>
      <c r="F32" s="25">
        <f ca="1">IF(E$33=0,0,E32/E$33)</f>
        <v>0</v>
      </c>
      <c r="G32" s="134">
        <f>'Samenvattend overzicht'!J22</f>
        <v>0</v>
      </c>
      <c r="H32" s="25">
        <f ca="1">IF(G$33=0,0,G32/G$33)</f>
        <v>0</v>
      </c>
      <c r="I32" s="75"/>
      <c r="J32" s="91">
        <f t="shared" si="13"/>
        <v>0</v>
      </c>
      <c r="K32" s="91"/>
      <c r="L32" s="91"/>
    </row>
    <row r="33" spans="1:15">
      <c r="B33" s="33" t="s">
        <v>1</v>
      </c>
      <c r="C33" s="137">
        <f>SUM(C31:C32)</f>
        <v>0</v>
      </c>
      <c r="D33" s="25">
        <f>IF(C$33=0,0,C33/C$33)</f>
        <v>0</v>
      </c>
      <c r="E33" s="136">
        <f ca="1">SUM(E31:E32)</f>
        <v>0</v>
      </c>
      <c r="F33" s="25">
        <f ca="1">IF(E$33=0,0,E33/E$33)</f>
        <v>0</v>
      </c>
      <c r="G33" s="137">
        <f ca="1">SUM(G31:G32)</f>
        <v>0</v>
      </c>
      <c r="H33" s="25">
        <f ca="1">IF(G$33=0,0,G33/G$33)</f>
        <v>0</v>
      </c>
      <c r="I33" s="22"/>
      <c r="J33" s="91">
        <f ca="1">C33-E33-G33</f>
        <v>0</v>
      </c>
      <c r="K33" s="91"/>
      <c r="L33" s="91"/>
    </row>
    <row r="34" spans="1:15">
      <c r="B34" s="21"/>
      <c r="C34" s="34"/>
      <c r="D34" s="34"/>
      <c r="E34" s="38"/>
      <c r="G34" s="35"/>
      <c r="H34" s="35"/>
      <c r="I34" s="37"/>
      <c r="J34" s="89"/>
      <c r="K34" s="89"/>
      <c r="L34" s="89"/>
    </row>
    <row r="35" spans="1:15">
      <c r="B35" s="37"/>
      <c r="C35" s="37"/>
      <c r="D35" s="37"/>
      <c r="E35" s="37"/>
      <c r="F35" s="37"/>
      <c r="G35" s="37"/>
      <c r="H35" s="37"/>
      <c r="I35" s="37"/>
      <c r="J35" s="89"/>
      <c r="K35" s="89"/>
      <c r="L35" s="89"/>
    </row>
    <row r="36" spans="1:15">
      <c r="B36" s="360" t="s">
        <v>45</v>
      </c>
      <c r="C36" s="361"/>
      <c r="D36" s="361"/>
      <c r="E36" s="361"/>
      <c r="F36" s="361"/>
      <c r="G36" s="361"/>
      <c r="H36" s="362"/>
      <c r="I36" s="37"/>
      <c r="J36" s="89"/>
    </row>
    <row r="37" spans="1:15">
      <c r="B37" s="108" t="s">
        <v>52</v>
      </c>
      <c r="C37" s="32" t="s">
        <v>19</v>
      </c>
      <c r="D37" s="32" t="s">
        <v>18</v>
      </c>
      <c r="E37" s="44" t="s">
        <v>0</v>
      </c>
      <c r="F37" s="32" t="s">
        <v>18</v>
      </c>
      <c r="G37" s="32" t="s">
        <v>35</v>
      </c>
      <c r="H37" s="32" t="s">
        <v>18</v>
      </c>
      <c r="I37" s="37"/>
      <c r="J37" s="89"/>
      <c r="K37" s="84" t="s">
        <v>46</v>
      </c>
    </row>
    <row r="38" spans="1:15">
      <c r="B38" s="29" t="s">
        <v>36</v>
      </c>
      <c r="C38" s="133">
        <f ca="1">C26</f>
        <v>0</v>
      </c>
      <c r="D38" s="28">
        <f ca="1">IF(C$28=0,0,C38/C$40)</f>
        <v>0</v>
      </c>
      <c r="E38" s="133">
        <f ca="1">C38-G38</f>
        <v>0</v>
      </c>
      <c r="F38" s="28">
        <f ca="1">IF(E$28=0,0,E38/E$40)</f>
        <v>0</v>
      </c>
      <c r="G38" s="133">
        <f ca="1">G26</f>
        <v>0</v>
      </c>
      <c r="H38" s="28">
        <f ca="1">IF(G$28=0,0,G38/G$40)</f>
        <v>0</v>
      </c>
      <c r="I38" s="37"/>
      <c r="J38" s="91">
        <f t="shared" ref="J38:J39" ca="1" si="14">C38-E38-G38</f>
        <v>0</v>
      </c>
      <c r="K38" s="91"/>
      <c r="L38" s="91"/>
      <c r="N38" s="66" t="s">
        <v>83</v>
      </c>
      <c r="O38" s="67"/>
    </row>
    <row r="39" spans="1:15">
      <c r="B39" s="106" t="s">
        <v>82</v>
      </c>
      <c r="C39" s="139">
        <f ca="1">C27</f>
        <v>0</v>
      </c>
      <c r="D39" s="24">
        <f ca="1">IF(C$28=0,0,C39/C$40)</f>
        <v>0</v>
      </c>
      <c r="E39" s="134">
        <f ca="1">C39-G39</f>
        <v>0</v>
      </c>
      <c r="F39" s="24">
        <f ca="1">IF(E$28=0,0,E39/E$40)</f>
        <v>0</v>
      </c>
      <c r="G39" s="139">
        <f ca="1">G27</f>
        <v>0</v>
      </c>
      <c r="H39" s="24">
        <f ca="1">IF(G$28=0,0,G39/G$40)</f>
        <v>0</v>
      </c>
      <c r="I39" s="37"/>
      <c r="J39" s="91">
        <f t="shared" ca="1" si="14"/>
        <v>0</v>
      </c>
      <c r="K39" s="96">
        <f ca="1">H39</f>
        <v>0</v>
      </c>
      <c r="L39" s="96"/>
      <c r="N39" s="68" t="str">
        <f>CONCATENATE("maximaal ",Voorblad!$F$61)</f>
        <v>maximaal 25%</v>
      </c>
      <c r="O39" s="69"/>
    </row>
    <row r="40" spans="1:15">
      <c r="B40" s="36" t="s">
        <v>1</v>
      </c>
      <c r="C40" s="135">
        <f t="shared" ref="C40" ca="1" si="15">SUM(C38:C39)</f>
        <v>0</v>
      </c>
      <c r="D40" s="25">
        <f ca="1">IF(C$28=0,0,C40/C$40)</f>
        <v>0</v>
      </c>
      <c r="E40" s="135">
        <f t="shared" ref="E40" ca="1" si="16">SUM(E38:E39)</f>
        <v>0</v>
      </c>
      <c r="F40" s="25">
        <f ca="1">IF(E$28=0,0,E40/E$40)</f>
        <v>0</v>
      </c>
      <c r="G40" s="136">
        <f t="shared" ref="G40" ca="1" si="17">SUM(G38:G39)</f>
        <v>0</v>
      </c>
      <c r="H40" s="25">
        <f ca="1">IF(G$28=0,0,G40/G$40)</f>
        <v>0</v>
      </c>
      <c r="I40" s="37"/>
      <c r="J40" s="91">
        <f ca="1">C40-E40-G40</f>
        <v>0</v>
      </c>
      <c r="K40" s="91"/>
      <c r="L40" s="91"/>
    </row>
    <row r="41" spans="1:15">
      <c r="A41" s="23"/>
      <c r="B41" s="51"/>
      <c r="C41" s="83"/>
      <c r="D41" s="51"/>
      <c r="E41" s="51"/>
      <c r="F41" s="51"/>
      <c r="G41" s="51"/>
      <c r="H41" s="51"/>
      <c r="I41" s="52"/>
      <c r="N41" s="92" t="s">
        <v>35</v>
      </c>
      <c r="O41" s="93"/>
    </row>
    <row r="42" spans="1:15">
      <c r="B42" s="108" t="s">
        <v>61</v>
      </c>
      <c r="C42" s="32" t="s">
        <v>19</v>
      </c>
      <c r="D42" s="32" t="s">
        <v>18</v>
      </c>
      <c r="E42" s="44" t="s">
        <v>0</v>
      </c>
      <c r="F42" s="32" t="s">
        <v>18</v>
      </c>
      <c r="G42" s="81" t="s">
        <v>35</v>
      </c>
      <c r="H42" s="32" t="s">
        <v>18</v>
      </c>
      <c r="I42" s="37"/>
      <c r="J42" s="89"/>
      <c r="K42" s="96">
        <f>H45</f>
        <v>0</v>
      </c>
      <c r="L42" s="96"/>
      <c r="N42" s="68" t="str">
        <f>CONCATENATE("maximaal ",Voorblad!$F$60," van de totale projectkosten")</f>
        <v>maximaal geen van de totale projectkosten</v>
      </c>
      <c r="O42" s="95"/>
    </row>
    <row r="43" spans="1:15">
      <c r="B43" s="31" t="str">
        <f>B31</f>
        <v>Loonkosten</v>
      </c>
      <c r="C43" s="133">
        <f>C31</f>
        <v>0</v>
      </c>
      <c r="D43" s="30">
        <f>IF(C$33=0,0,C43/C$45)</f>
        <v>0</v>
      </c>
      <c r="E43" s="133">
        <f ca="1">C43-G43</f>
        <v>0</v>
      </c>
      <c r="F43" s="82">
        <f ca="1">IF(E$33=0,0,E43/E$45)</f>
        <v>0</v>
      </c>
      <c r="G43" s="133">
        <f ca="1">IF(G31&gt;G19,G19,G31)</f>
        <v>0</v>
      </c>
      <c r="H43" s="79">
        <f ca="1">IF(G$33=0,0,G43/G$45)</f>
        <v>0</v>
      </c>
      <c r="I43" s="37"/>
      <c r="J43" s="91">
        <f t="shared" ref="J43:J44" ca="1" si="18">C43-E43-G43</f>
        <v>0</v>
      </c>
      <c r="K43" s="91"/>
      <c r="L43" s="91"/>
    </row>
    <row r="44" spans="1:15">
      <c r="B44" s="26" t="str">
        <f>B32</f>
        <v xml:space="preserve">Materiële kosten </v>
      </c>
      <c r="C44" s="139">
        <f>C32</f>
        <v>0</v>
      </c>
      <c r="D44" s="25">
        <f>IF(C$33=0,0,C44/C$45)</f>
        <v>0</v>
      </c>
      <c r="E44" s="134">
        <f>C44-G44</f>
        <v>0</v>
      </c>
      <c r="F44" s="65">
        <f ca="1">IF(E$33=0,0,E44/E$45)</f>
        <v>0</v>
      </c>
      <c r="G44" s="134">
        <f>IF(G32&gt;G20,G20,G32)</f>
        <v>0</v>
      </c>
      <c r="H44" s="80">
        <f ca="1">IF(G$33=0,0,G44/G$45)</f>
        <v>0</v>
      </c>
      <c r="I44" s="37"/>
      <c r="J44" s="91">
        <f t="shared" si="18"/>
        <v>0</v>
      </c>
      <c r="K44" s="91"/>
      <c r="L44" s="91"/>
      <c r="N44" s="92" t="s">
        <v>35</v>
      </c>
      <c r="O44" s="93"/>
    </row>
    <row r="45" spans="1:15">
      <c r="B45" s="33" t="s">
        <v>1</v>
      </c>
      <c r="C45" s="137">
        <f>SUM(C43:C44)</f>
        <v>0</v>
      </c>
      <c r="D45" s="25">
        <f>IF(C$33=0,0,C45/C$45)</f>
        <v>0</v>
      </c>
      <c r="E45" s="136">
        <f ca="1">SUM(E43:E44)</f>
        <v>0</v>
      </c>
      <c r="F45" s="25">
        <f>IF(C$33=0,0,E45/C$45)</f>
        <v>0</v>
      </c>
      <c r="G45" s="138">
        <f ca="1">SUM(G43:G44)</f>
        <v>0</v>
      </c>
      <c r="H45" s="25">
        <f>IF(C$33=0,0,G45/C$45)</f>
        <v>0</v>
      </c>
      <c r="I45" s="37"/>
      <c r="J45" s="91">
        <f ca="1">C45-E45-G45</f>
        <v>0</v>
      </c>
      <c r="K45" s="97">
        <f ca="1">G45</f>
        <v>0</v>
      </c>
      <c r="L45" s="97"/>
      <c r="N45" s="94" t="str">
        <f>CONCATENATE("maximaal € ",Voorblad!$F$59)</f>
        <v>maximaal € 200.000</v>
      </c>
      <c r="O45" s="95"/>
    </row>
    <row r="46" spans="1:15">
      <c r="B46" s="37"/>
      <c r="C46" s="37"/>
      <c r="D46" s="37"/>
      <c r="E46" s="37"/>
      <c r="F46" s="37"/>
      <c r="G46" s="37"/>
      <c r="H46" s="37"/>
      <c r="I46" s="37"/>
      <c r="J46" s="89"/>
      <c r="K46" s="89"/>
      <c r="L46" s="89"/>
    </row>
    <row r="47" spans="1:15">
      <c r="B47" s="132" t="s">
        <v>64</v>
      </c>
      <c r="C47" s="37"/>
      <c r="D47" s="37"/>
      <c r="E47" s="37"/>
      <c r="F47" s="37"/>
      <c r="G47" s="37"/>
      <c r="H47" s="37"/>
      <c r="I47" s="37"/>
      <c r="J47" s="146" t="s">
        <v>76</v>
      </c>
      <c r="K47" s="144">
        <f ca="1">G21</f>
        <v>0</v>
      </c>
      <c r="L47" s="144"/>
      <c r="M47" s="141"/>
      <c r="N47" s="93"/>
    </row>
    <row r="48" spans="1:15">
      <c r="B48" s="37"/>
      <c r="C48" s="37"/>
      <c r="D48" s="37"/>
      <c r="E48" s="37"/>
      <c r="F48" s="37"/>
      <c r="G48" s="37"/>
      <c r="H48" s="37"/>
      <c r="I48" s="37"/>
      <c r="J48" s="147" t="s">
        <v>58</v>
      </c>
      <c r="K48" s="145">
        <f ca="1">G33</f>
        <v>0</v>
      </c>
      <c r="L48" s="145"/>
      <c r="M48" s="105"/>
      <c r="N48" s="142"/>
    </row>
    <row r="49" spans="2:14">
      <c r="B49" s="37"/>
      <c r="C49" s="37"/>
      <c r="D49" s="37"/>
      <c r="E49" s="37"/>
      <c r="F49" s="37"/>
      <c r="G49" s="37"/>
      <c r="H49" s="37"/>
      <c r="I49" s="37"/>
      <c r="J49" s="147" t="s">
        <v>77</v>
      </c>
      <c r="K49" s="145">
        <f ca="1">G45</f>
        <v>0</v>
      </c>
      <c r="L49" s="145"/>
      <c r="M49" s="105"/>
      <c r="N49" s="142" t="str">
        <f ca="1">IF(K49&gt;K47,"vastgestelde subsidie hoger dan toegekende subsidie","akkoord")</f>
        <v>akkoord</v>
      </c>
    </row>
    <row r="50" spans="2:14">
      <c r="B50" s="73"/>
      <c r="C50" s="37"/>
      <c r="D50" s="37"/>
      <c r="F50" s="98" t="s">
        <v>48</v>
      </c>
      <c r="G50" s="100">
        <f ca="1">ROUND(G45,0)</f>
        <v>0</v>
      </c>
      <c r="H50" s="37"/>
      <c r="I50" s="37"/>
      <c r="J50" s="147" t="s">
        <v>78</v>
      </c>
      <c r="K50" s="145">
        <f ca="1">E45</f>
        <v>0</v>
      </c>
      <c r="L50" s="145"/>
      <c r="M50" s="105"/>
      <c r="N50" s="142"/>
    </row>
    <row r="51" spans="2:14">
      <c r="B51" s="37"/>
      <c r="C51" s="37"/>
      <c r="D51" s="37"/>
      <c r="F51" s="98"/>
      <c r="G51" s="37"/>
      <c r="H51" s="37"/>
      <c r="I51" s="37"/>
      <c r="J51" s="148" t="s">
        <v>84</v>
      </c>
      <c r="K51" s="149">
        <f ca="1">G40</f>
        <v>0</v>
      </c>
      <c r="L51" s="149"/>
      <c r="M51" s="143"/>
      <c r="N51" s="95" t="str">
        <f ca="1">IF(K51&lt;&gt;K49,"vastgestelde subsidiebedragen komen niet overeen","akkoord")</f>
        <v>akkoord</v>
      </c>
    </row>
    <row r="52" spans="2:14">
      <c r="B52" s="37"/>
      <c r="C52" s="37"/>
      <c r="D52" s="37"/>
      <c r="F52" s="98" t="s">
        <v>47</v>
      </c>
      <c r="G52" s="100">
        <f ca="1">0.85*G21</f>
        <v>0</v>
      </c>
      <c r="H52" s="37"/>
      <c r="I52" s="37"/>
      <c r="J52" s="89"/>
      <c r="K52" s="89"/>
      <c r="L52" s="89"/>
    </row>
    <row r="53" spans="2:14">
      <c r="B53" s="37"/>
      <c r="C53" s="37"/>
      <c r="D53" s="37"/>
      <c r="F53" s="98"/>
      <c r="G53" s="37"/>
      <c r="H53" s="37"/>
      <c r="I53" s="37"/>
      <c r="J53" s="89"/>
      <c r="K53" s="89"/>
      <c r="L53" s="89"/>
    </row>
    <row r="54" spans="2:14">
      <c r="B54" s="37"/>
      <c r="C54" s="37"/>
      <c r="D54" s="37"/>
      <c r="F54" s="98" t="str">
        <f ca="1">IF(G50-G52&lt;0,"Te vorderen: ","Nog te betalen: ")</f>
        <v xml:space="preserve">Nog te betalen: </v>
      </c>
      <c r="G54" s="100">
        <f ca="1">IF(G50&lt;G52,G52-G50,G50-G52)</f>
        <v>0</v>
      </c>
      <c r="H54" s="37"/>
      <c r="I54" s="37"/>
      <c r="J54" s="89"/>
      <c r="K54" s="89"/>
      <c r="L54" s="89"/>
    </row>
    <row r="55" spans="2:14">
      <c r="B55" s="37"/>
      <c r="C55" s="37"/>
      <c r="D55" s="37"/>
      <c r="E55" s="37"/>
      <c r="F55" s="37"/>
      <c r="G55" s="37"/>
      <c r="H55" s="37"/>
      <c r="I55" s="37"/>
      <c r="J55" s="89"/>
      <c r="K55" s="89"/>
      <c r="L55" s="89"/>
    </row>
    <row r="56" spans="2:14" ht="12.75" customHeight="1">
      <c r="B56" s="37"/>
      <c r="C56" s="56"/>
      <c r="D56" s="56"/>
      <c r="E56" s="37"/>
      <c r="F56" s="98" t="s">
        <v>173</v>
      </c>
      <c r="G56" s="100">
        <f ca="1">G21-G50</f>
        <v>0</v>
      </c>
      <c r="H56" s="23"/>
      <c r="I56" s="23"/>
      <c r="J56" s="90"/>
      <c r="K56" s="90"/>
      <c r="L56" s="90"/>
    </row>
    <row r="60" spans="2:14" s="105" customFormat="1">
      <c r="B60" s="109"/>
      <c r="D60" s="350"/>
      <c r="E60" s="350"/>
      <c r="J60" s="87"/>
      <c r="K60" s="87"/>
      <c r="L60" s="87"/>
    </row>
    <row r="62" spans="2:14">
      <c r="B62" s="37"/>
      <c r="C62" s="37"/>
      <c r="D62" s="37"/>
      <c r="E62" s="37"/>
      <c r="G62" s="37"/>
    </row>
    <row r="63" spans="2:14">
      <c r="B63" s="128"/>
      <c r="C63" s="37"/>
      <c r="D63" s="37"/>
      <c r="E63" s="37"/>
      <c r="G63" s="37"/>
    </row>
    <row r="64" spans="2:14">
      <c r="B64" s="37"/>
      <c r="C64" s="37"/>
      <c r="D64" s="37"/>
      <c r="E64" s="37"/>
      <c r="G64" s="37"/>
    </row>
    <row r="65" spans="2:12">
      <c r="B65" s="37"/>
      <c r="C65" s="37"/>
      <c r="D65" s="37"/>
      <c r="G65" s="37"/>
    </row>
    <row r="72" spans="2:12">
      <c r="C72" s="102"/>
      <c r="G72" s="107"/>
      <c r="J72" s="27"/>
      <c r="K72" s="27"/>
      <c r="L72" s="107"/>
    </row>
    <row r="73" spans="2:12">
      <c r="B73" s="103"/>
      <c r="C73" s="104"/>
      <c r="E73" s="107"/>
      <c r="J73" s="27"/>
      <c r="K73" s="27"/>
      <c r="L73" s="107"/>
    </row>
    <row r="80" spans="2:12">
      <c r="H80" s="76" t="s">
        <v>56</v>
      </c>
      <c r="J80" s="27"/>
      <c r="K80" s="27"/>
      <c r="L80" s="107"/>
    </row>
  </sheetData>
  <sheetProtection algorithmName="SHA-512" hashValue="ZiTUXfgz1GNkYIkknNhXWYJvJQPVKBT61mgLgWR28PSJ6DfI/BtR8hmB4myKR3rkC0OFi1Pt+4v3oXVFXTn6mg==" saltValue="plduHIa3Wrrv4LThjWw81A==" spinCount="100000" sheet="1" objects="1" scenarios="1"/>
  <mergeCells count="4">
    <mergeCell ref="D60:E60"/>
    <mergeCell ref="B12:H12"/>
    <mergeCell ref="B24:H24"/>
    <mergeCell ref="B36:H36"/>
  </mergeCells>
  <conditionalFormatting sqref="K39:L39">
    <cfRule type="cellIs" dxfId="89" priority="8" operator="greaterThan">
      <formula>0.25</formula>
    </cfRule>
  </conditionalFormatting>
  <conditionalFormatting sqref="K42:L42">
    <cfRule type="cellIs" dxfId="88" priority="7" operator="greaterThan">
      <formula>0.5</formula>
    </cfRule>
  </conditionalFormatting>
  <conditionalFormatting sqref="K45:L45">
    <cfRule type="cellIs" dxfId="87" priority="6" operator="greaterThan">
      <formula>300000.49</formula>
    </cfRule>
  </conditionalFormatting>
  <pageMargins left="0.23622047244094491" right="0.23622047244094491" top="0.15748031496062992" bottom="0.15748031496062992" header="0.31496062992125984" footer="0.31496062992125984"/>
  <pageSetup paperSize="9" scale="75" orientation="portrait" r:id="rId1"/>
  <ignoredErrors>
    <ignoredError sqref="B55:J55 B54:D54 H54:J54 B51:D53 B43:B44 E44 C42:J42 R36:S36 B17:H17 B14 E16 D15:D16 P19:S24 R28:V35 B21:I21 B22:H23 I22:J23 M26:Q37 F16:I16 M51 M42:M45 O44:S45 P42:S43 M15:N16 M19:O25 B45:C45 I34:J37 C25:F25 B33:I33 B34:H35 D26 B29:J29 B36:H36 B40:C40 J31:J33 J26:J28 C37:H37 M46:S47 B46:J46 G51:I51 C38 I39:J39 G38:G39 H50:I50 B16:C16 B28:I28 D27 C39 I24 G53:J53 H52:J52 E38 E39 E40 E43 E45 G40 G44 G45 I38:J38 I40:J40 I43 I44 I45 H25:J25 C30:F30 H30:J30 C50:D50 C47:I47 M50 O50:S50 O51:S51 C18:H18 F15 H15:I15 B19 D19 B20 D20 F19 F20 H19:I19 H20:I20 B31 D31 B32 D32 F26 F27 F31 F32 H26:I26 H27:I27 H31:I31 H32:I3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Samenvatting printen">
                <anchor moveWithCells="1">
                  <from>
                    <xdr:col>14</xdr:col>
                    <xdr:colOff>485775</xdr:colOff>
                    <xdr:row>0</xdr:row>
                    <xdr:rowOff>171450</xdr:rowOff>
                  </from>
                  <to>
                    <xdr:col>14</xdr:col>
                    <xdr:colOff>790575</xdr:colOff>
                    <xdr:row>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4D9"/>
  </sheetPr>
  <dimension ref="A1:Q48"/>
  <sheetViews>
    <sheetView showGridLines="0" zoomScale="85" zoomScaleNormal="85" workbookViewId="0">
      <selection activeCell="C3" sqref="C3:H3"/>
    </sheetView>
  </sheetViews>
  <sheetFormatPr defaultColWidth="9.140625" defaultRowHeight="12.75"/>
  <cols>
    <col min="1" max="1" width="1.7109375" style="37" customWidth="1"/>
    <col min="2" max="2" width="23" style="37" bestFit="1" customWidth="1"/>
    <col min="3" max="3" width="10.85546875" style="37" customWidth="1"/>
    <col min="4" max="4" width="8.5703125" style="37" customWidth="1"/>
    <col min="5" max="5" width="17.5703125" style="37" customWidth="1"/>
    <col min="6" max="6" width="13.85546875" style="37" customWidth="1"/>
    <col min="7" max="7" width="8.42578125" style="37" bestFit="1" customWidth="1"/>
    <col min="8" max="8" width="11.28515625" style="37" bestFit="1" customWidth="1"/>
    <col min="9" max="9" width="17.85546875" style="37" customWidth="1"/>
    <col min="10" max="10" width="16.7109375" style="37" customWidth="1"/>
    <col min="11" max="11" width="8" style="37" bestFit="1" customWidth="1"/>
    <col min="12" max="12" width="5.5703125" style="37" customWidth="1"/>
    <col min="13" max="13" width="17.42578125" style="37" customWidth="1"/>
    <col min="14" max="14" width="35.5703125" style="37" bestFit="1" customWidth="1"/>
    <col min="15" max="15" width="117.5703125" style="37" customWidth="1"/>
    <col min="16" max="16" width="106" style="37" customWidth="1"/>
    <col min="17" max="17" width="77.7109375" style="37" customWidth="1"/>
    <col min="18" max="16384" width="9.140625" style="37"/>
  </cols>
  <sheetData>
    <row r="1" spans="1:17" ht="18">
      <c r="A1" s="315" t="b">
        <f>Voorblad!$B$52</f>
        <v>1</v>
      </c>
      <c r="B1" s="316" t="s">
        <v>62</v>
      </c>
      <c r="C1" s="4"/>
      <c r="D1" s="4"/>
      <c r="E1" s="4"/>
      <c r="F1" s="4"/>
      <c r="G1" s="4"/>
      <c r="H1" s="4"/>
      <c r="I1" s="4"/>
      <c r="J1" s="315"/>
      <c r="K1" s="315"/>
      <c r="L1" s="315"/>
      <c r="M1" s="4"/>
      <c r="N1" s="4"/>
    </row>
    <row r="2" spans="1:17">
      <c r="A2" s="388" t="b">
        <f>Subsidievaststelling!P2</f>
        <v>0</v>
      </c>
      <c r="C2" s="4"/>
      <c r="D2" s="4"/>
      <c r="E2" s="4"/>
      <c r="F2" s="4"/>
      <c r="G2" s="4"/>
      <c r="H2" s="4"/>
      <c r="I2" s="4"/>
      <c r="J2" s="315"/>
      <c r="K2" s="315"/>
      <c r="L2" s="315"/>
      <c r="M2" s="4"/>
      <c r="N2" s="4"/>
    </row>
    <row r="3" spans="1:17">
      <c r="A3" s="315"/>
      <c r="B3" s="140" t="s">
        <v>66</v>
      </c>
      <c r="C3" s="364" t="s">
        <v>67</v>
      </c>
      <c r="D3" s="365"/>
      <c r="E3" s="365"/>
      <c r="F3" s="365"/>
      <c r="G3" s="365"/>
      <c r="H3" s="366"/>
      <c r="I3" s="4"/>
      <c r="J3" s="315"/>
      <c r="K3" s="315"/>
      <c r="L3" s="315"/>
      <c r="M3" s="4"/>
      <c r="N3" s="4"/>
    </row>
    <row r="4" spans="1:17">
      <c r="B4" s="140" t="str">
        <f>IF(A2=TRUE,"Penvoerder","Aanvrager")</f>
        <v>Aanvrager</v>
      </c>
      <c r="C4" s="364" t="s">
        <v>155</v>
      </c>
      <c r="D4" s="365"/>
      <c r="E4" s="365"/>
      <c r="F4" s="365"/>
      <c r="G4" s="365"/>
      <c r="H4" s="366"/>
    </row>
    <row r="5" spans="1:17" ht="12.75" customHeight="1">
      <c r="B5" s="140" t="s">
        <v>60</v>
      </c>
      <c r="C5" s="367" t="str">
        <f>CONCATENATE(Voorblad!B5,", ",Voorblad!B6)</f>
        <v>Building Transformation Capacities, ronde 2023</v>
      </c>
      <c r="D5" s="368"/>
      <c r="E5" s="368"/>
      <c r="F5" s="368"/>
      <c r="G5" s="368"/>
      <c r="H5" s="369"/>
    </row>
    <row r="6" spans="1:17" ht="12.75" customHeight="1">
      <c r="B6" s="125" t="s">
        <v>44</v>
      </c>
      <c r="C6" s="190"/>
    </row>
    <row r="8" spans="1:17">
      <c r="B8" s="351" t="s">
        <v>2</v>
      </c>
      <c r="C8" s="351"/>
      <c r="D8" s="281"/>
      <c r="E8" s="352" t="s">
        <v>113</v>
      </c>
      <c r="F8" s="351"/>
      <c r="G8" s="353"/>
      <c r="H8" s="281" t="s">
        <v>28</v>
      </c>
      <c r="I8" s="352" t="s">
        <v>121</v>
      </c>
      <c r="J8" s="351"/>
      <c r="K8" s="351"/>
      <c r="M8" s="317" t="s">
        <v>70</v>
      </c>
      <c r="N8" s="318"/>
      <c r="O8" s="319" t="s">
        <v>71</v>
      </c>
      <c r="P8" s="320" t="s">
        <v>142</v>
      </c>
      <c r="Q8" s="320"/>
    </row>
    <row r="9" spans="1:17" ht="25.5">
      <c r="B9" s="244" t="s">
        <v>120</v>
      </c>
      <c r="C9" s="244" t="s">
        <v>123</v>
      </c>
      <c r="D9" s="302" t="s">
        <v>127</v>
      </c>
      <c r="E9" s="245" t="s">
        <v>124</v>
      </c>
      <c r="F9" s="246" t="s">
        <v>58</v>
      </c>
      <c r="G9" s="307" t="s">
        <v>128</v>
      </c>
      <c r="H9" s="305" t="s">
        <v>125</v>
      </c>
      <c r="I9" s="245" t="s">
        <v>126</v>
      </c>
      <c r="J9" s="246" t="s">
        <v>122</v>
      </c>
      <c r="K9" s="303" t="s">
        <v>129</v>
      </c>
      <c r="M9" s="109" t="s">
        <v>66</v>
      </c>
      <c r="N9" s="109" t="str">
        <f>C3</f>
        <v>Titel van het project</v>
      </c>
      <c r="O9" s="109" t="str">
        <f>IF(C3="Titel van het project","nog niet ingevuld","✔ ingevuld")</f>
        <v>nog niet ingevuld</v>
      </c>
      <c r="P9" s="37" t="s">
        <v>141</v>
      </c>
    </row>
    <row r="10" spans="1:17">
      <c r="B10" s="247" t="s">
        <v>52</v>
      </c>
      <c r="C10" s="248"/>
      <c r="D10" s="247"/>
      <c r="E10" s="249"/>
      <c r="F10" s="250"/>
      <c r="G10" s="308"/>
      <c r="H10" s="306"/>
      <c r="I10" s="251"/>
      <c r="J10" s="252"/>
      <c r="K10" s="253"/>
      <c r="M10" s="109" t="s">
        <v>75</v>
      </c>
      <c r="N10" s="109" t="str">
        <f>C4</f>
        <v>Naam van de hogeschool</v>
      </c>
      <c r="O10" s="109" t="str">
        <f>IF(C4="Naam van de hogeschool","nog niet ingevuld","✔ ingevuld")</f>
        <v>nog niet ingevuld</v>
      </c>
    </row>
    <row r="11" spans="1:17">
      <c r="B11" s="254" t="s">
        <v>36</v>
      </c>
      <c r="C11" s="253">
        <f ca="1">Dekking!E6</f>
        <v>0</v>
      </c>
      <c r="D11" s="255">
        <f ca="1">IF(Tabel5[[#This Row],[Bedragb]]=0,0,Tabel5[[#This Row],[Bedragb]]/C13*100)</f>
        <v>0</v>
      </c>
      <c r="E11" s="256">
        <f ca="1">Dekking!F6+Dekking!G6</f>
        <v>0</v>
      </c>
      <c r="F11" s="253">
        <f ca="1">Dekking!H6</f>
        <v>0</v>
      </c>
      <c r="G11" s="309">
        <f ca="1">IF(F13=0,0,Tabel5[[#This Row],[Gevraagde subsidie]]/F13*100)</f>
        <v>0</v>
      </c>
      <c r="H11" s="253">
        <f ca="1">SUM(Dekking!M6)</f>
        <v>0</v>
      </c>
      <c r="I11" s="256">
        <f ca="1">Dekking!N6+Dekking!O6</f>
        <v>0</v>
      </c>
      <c r="J11" s="253">
        <f ca="1">Dekking!P6</f>
        <v>0</v>
      </c>
      <c r="K11" s="255">
        <f ca="1">IF(J13=0,0,Tabel5[[#This Row],[Gerealiseerde subsidie]]/J13*100)</f>
        <v>0</v>
      </c>
      <c r="M11" s="109" t="s">
        <v>19</v>
      </c>
      <c r="N11" s="321">
        <f ca="1">C13</f>
        <v>0</v>
      </c>
      <c r="O11" s="109" t="str">
        <f ca="1">IF(C13=C23,"✔ de optelling klopt","de opgevoerde kosten van de organisaties komen niet overeen met de opgevoerde kosten in de werkpakketten en materiële kosten")</f>
        <v>✔ de optelling klopt</v>
      </c>
      <c r="P11" s="37" t="s">
        <v>150</v>
      </c>
    </row>
    <row r="12" spans="1:17" ht="13.5" thickBot="1">
      <c r="B12" s="257" t="str">
        <f ca="1">CONCATENATE(PROPER(Voorblad!$F$64),IF(Tabel5[[#This Row],[Gevraagde subsidie]]&lt;0,"*",""))</f>
        <v>Consortiumpartners</v>
      </c>
      <c r="C12" s="258">
        <f ca="1">SUM(Dekking!E7:E14)</f>
        <v>0</v>
      </c>
      <c r="D12" s="259">
        <f ca="1">IF(Tabel5[[#This Row],[Bedragb]]=0,0,Tabel5[[#This Row],[Bedragb]]/C13*100)</f>
        <v>0</v>
      </c>
      <c r="E12" s="260">
        <f ca="1">SUM(Dekking!F7:F14)+SUM(Dekking!G7:G14)</f>
        <v>0</v>
      </c>
      <c r="F12" s="258">
        <f ca="1">SUM(Dekking!H7:H14)</f>
        <v>0</v>
      </c>
      <c r="G12" s="310">
        <f ca="1">IF(F13=0,0,Tabel5[[#This Row],[Gevraagde subsidie]]/F13*100)</f>
        <v>0</v>
      </c>
      <c r="H12" s="258">
        <f ca="1">SUM(Dekking!M7:M14)</f>
        <v>0</v>
      </c>
      <c r="I12" s="260">
        <f ca="1">SUM(Dekking!N7:O14)</f>
        <v>0</v>
      </c>
      <c r="J12" s="258">
        <f ca="1">SUM(Dekking!P7:P14)</f>
        <v>0</v>
      </c>
      <c r="K12" s="259">
        <f ca="1">IF(J13=0,0,Tabel5[[#This Row],[Gerealiseerde subsidie]]/J13*100)</f>
        <v>0</v>
      </c>
      <c r="M12" s="109" t="s">
        <v>0</v>
      </c>
      <c r="N12" s="321">
        <f ca="1">SUM(E11+E12)</f>
        <v>0</v>
      </c>
      <c r="O12" s="109"/>
    </row>
    <row r="13" spans="1:17" ht="21.75" customHeight="1" thickTop="1">
      <c r="B13" s="261" t="s">
        <v>19</v>
      </c>
      <c r="C13" s="262">
        <f ca="1">C11+C12</f>
        <v>0</v>
      </c>
      <c r="D13" s="262"/>
      <c r="E13" s="263">
        <f ca="1">SUM(E11+E12)</f>
        <v>0</v>
      </c>
      <c r="F13" s="264">
        <f ca="1">F11+F12</f>
        <v>0</v>
      </c>
      <c r="G13" s="311"/>
      <c r="H13" s="264">
        <f ca="1">SUM(H11:H12)</f>
        <v>0</v>
      </c>
      <c r="I13" s="263">
        <f ca="1">I11+I12</f>
        <v>0</v>
      </c>
      <c r="J13" s="264">
        <f t="shared" ref="J13" ca="1" si="0">J11+J12</f>
        <v>0</v>
      </c>
      <c r="K13" s="266"/>
      <c r="M13" s="109" t="s">
        <v>72</v>
      </c>
      <c r="N13" s="321">
        <f ca="1">Tabel5[[#This Row],[Gevraagde subsidie]]</f>
        <v>0</v>
      </c>
      <c r="O13" s="322" t="str">
        <f ca="1">IF(N13&lt;=Voorblad!$G$59,CONCATENATE("✔ het aangevraagde subsidiebedrag is niet hoger dan € ",Voorblad!F59),CONCATENATE("het aangevraagde subsidiebedrag is hoger dan € ",Voorblad!F59))</f>
        <v>✔ het aangevraagde subsidiebedrag is niet hoger dan € 200.000</v>
      </c>
    </row>
    <row r="14" spans="1:17">
      <c r="B14" s="267" t="s">
        <v>26</v>
      </c>
      <c r="C14" s="268"/>
      <c r="D14" s="268"/>
      <c r="E14" s="269"/>
      <c r="F14" s="265"/>
      <c r="G14" s="311"/>
      <c r="H14" s="265"/>
      <c r="I14" s="269"/>
      <c r="J14" s="265"/>
      <c r="K14" s="266"/>
      <c r="M14" s="109" t="s">
        <v>73</v>
      </c>
      <c r="N14" s="323">
        <f ca="1">IF(C13=0,0,IF(Voorblad!$F$63="totale kosten",IF(C13=0,0,E13/C13),E13/F13))</f>
        <v>0</v>
      </c>
      <c r="O14" s="109"/>
    </row>
    <row r="15" spans="1:17">
      <c r="B15" s="254" t="str">
        <f ca="1">'Werkpakket 1'!$A$4</f>
        <v>Werkpakket 1</v>
      </c>
      <c r="C15" s="253">
        <f>'Werkpakket 1'!H10</f>
        <v>0</v>
      </c>
      <c r="D15" s="253"/>
      <c r="E15" s="256"/>
      <c r="F15" s="253"/>
      <c r="G15" s="312"/>
      <c r="H15" s="253">
        <f>'Werkpakket 1'!L10</f>
        <v>0</v>
      </c>
      <c r="I15" s="256"/>
      <c r="J15" s="253"/>
      <c r="K15" s="266"/>
      <c r="M15" s="109" t="s">
        <v>25</v>
      </c>
      <c r="N15" s="323">
        <f>IF(C23=0,0,C20/C23)</f>
        <v>0</v>
      </c>
      <c r="O15" s="109" t="str">
        <f>IF(N15&lt;=0.1,"✔ er wordt 10% of minder van de totale kosten besteed aan projectmanagement","maximaal 10% van de totale kosten mag aan projectmanagement worden besteed")</f>
        <v>✔ er wordt 10% of minder van de totale kosten besteed aan projectmanagement</v>
      </c>
    </row>
    <row r="16" spans="1:17">
      <c r="B16" s="254" t="str">
        <f ca="1">'Werkpakket 2'!$A$4</f>
        <v>Werkpakket 2</v>
      </c>
      <c r="C16" s="253">
        <f>'Werkpakket 2'!H10</f>
        <v>0</v>
      </c>
      <c r="D16" s="253"/>
      <c r="E16" s="256"/>
      <c r="F16" s="253"/>
      <c r="G16" s="312"/>
      <c r="H16" s="253">
        <f>'Werkpakket 2'!L10</f>
        <v>0</v>
      </c>
      <c r="I16" s="256"/>
      <c r="J16" s="253"/>
      <c r="K16" s="266"/>
      <c r="M16" s="109" t="str">
        <f>PROPER(Voorblad!$F$64)</f>
        <v>Consortiumpartners</v>
      </c>
      <c r="N16" s="323">
        <f ca="1">IF(F13=0,0,F12/F13)</f>
        <v>0</v>
      </c>
      <c r="O16" s="109" t="str">
        <f ca="1">IF(N16&lt;=0.25,CONCATENATE("✔ er wordt ",Voorblad!F61," of minder van de subsidie besteed aan kosten van ",Voorblad!F64),CONCATENATE("In totaal mag maximaal ",Voorblad!F61," van het subsidiebedrag besteed worden aan de kosten van ",Voorblad!F64))</f>
        <v>✔ er wordt 25% of minder van de subsidie besteed aan kosten van consortiumpartners</v>
      </c>
    </row>
    <row r="17" spans="2:17">
      <c r="B17" s="254" t="str">
        <f ca="1">'Werkpakket 3'!$A$4</f>
        <v>Werkpakket 3</v>
      </c>
      <c r="C17" s="253">
        <f>'Werkpakket 3'!H10</f>
        <v>0</v>
      </c>
      <c r="D17" s="253"/>
      <c r="E17" s="256"/>
      <c r="F17" s="253"/>
      <c r="G17" s="312"/>
      <c r="H17" s="253">
        <f>'Werkpakket 3'!L10</f>
        <v>0</v>
      </c>
      <c r="I17" s="256"/>
      <c r="J17" s="253"/>
      <c r="K17" s="266"/>
      <c r="M17" s="109"/>
      <c r="N17" s="109"/>
      <c r="O17" s="109"/>
    </row>
    <row r="18" spans="2:17">
      <c r="B18" s="254" t="str">
        <f ca="1">'Werkpakket 4'!$A$4</f>
        <v>Werkpakket 4</v>
      </c>
      <c r="C18" s="253">
        <f>'Werkpakket 4'!H10</f>
        <v>0</v>
      </c>
      <c r="D18" s="253"/>
      <c r="E18" s="256"/>
      <c r="F18" s="253"/>
      <c r="G18" s="312"/>
      <c r="H18" s="253">
        <f>'Werkpakket 4'!L10</f>
        <v>0</v>
      </c>
      <c r="I18" s="256"/>
      <c r="J18" s="253"/>
      <c r="K18" s="266"/>
      <c r="M18" s="324" t="s">
        <v>74</v>
      </c>
      <c r="N18" s="325"/>
      <c r="O18" s="326" t="s">
        <v>71</v>
      </c>
      <c r="P18" s="327"/>
      <c r="Q18" s="327"/>
    </row>
    <row r="19" spans="2:17">
      <c r="B19" s="254" t="str">
        <f ca="1">'Werkpakket 5'!$A$4</f>
        <v>Werkpakket 5</v>
      </c>
      <c r="C19" s="253">
        <f>'Werkpakket 5'!H10</f>
        <v>0</v>
      </c>
      <c r="D19" s="253"/>
      <c r="E19" s="256"/>
      <c r="F19" s="253"/>
      <c r="G19" s="312"/>
      <c r="H19" s="253">
        <f>'Werkpakket 5'!L10</f>
        <v>0</v>
      </c>
      <c r="I19" s="256"/>
      <c r="J19" s="253"/>
      <c r="K19" s="266"/>
      <c r="M19" s="109" t="s">
        <v>19</v>
      </c>
      <c r="N19" s="321">
        <f ca="1">H13</f>
        <v>0</v>
      </c>
      <c r="O19" s="109" t="str">
        <f ca="1">IF(H13=H23,"✔ de optelling klopt","de opgevoerde kosten van de organisaties komen niet overeen met de opgevoerde kosten in de werkpakketten en materiële kosten")</f>
        <v>✔ de optelling klopt</v>
      </c>
    </row>
    <row r="20" spans="2:17">
      <c r="B20" s="270" t="str">
        <f ca="1">Projectmanagement!$A$4</f>
        <v>Projectmanagement</v>
      </c>
      <c r="C20" s="271">
        <f>Projectmanagement!H10</f>
        <v>0</v>
      </c>
      <c r="D20" s="271"/>
      <c r="E20" s="272"/>
      <c r="F20" s="271"/>
      <c r="G20" s="313"/>
      <c r="H20" s="271">
        <f>Projectmanagement!L10</f>
        <v>0</v>
      </c>
      <c r="I20" s="272"/>
      <c r="J20" s="271"/>
      <c r="K20" s="266"/>
      <c r="M20" s="109" t="s">
        <v>0</v>
      </c>
      <c r="N20" s="321">
        <f ca="1">I13</f>
        <v>0</v>
      </c>
      <c r="O20" s="109"/>
    </row>
    <row r="21" spans="2:17" s="109" customFormat="1">
      <c r="B21" s="109" t="s">
        <v>119</v>
      </c>
      <c r="C21" s="253">
        <f>SUM(C15:C20)</f>
        <v>0</v>
      </c>
      <c r="D21" s="255">
        <f>IF(Tabel5[[#This Row],[Bedragb]]=0,0,Tabel5[[#This Row],[Bedragb]]/C23*100)</f>
        <v>0</v>
      </c>
      <c r="E21" s="256">
        <f ca="1">Tabel5[[#This Row],[Bedragb]]-Tabel5[[#This Row],[Gevraagde subsidie]]</f>
        <v>0</v>
      </c>
      <c r="F21" s="253">
        <f ca="1">F13-F22</f>
        <v>0</v>
      </c>
      <c r="G21" s="309">
        <f ca="1">IF(F13=0,0,Tabel5[[#This Row],[Gevraagde subsidie]]/F23*100)</f>
        <v>0</v>
      </c>
      <c r="H21" s="253">
        <f>SUM(H15:H20)</f>
        <v>0</v>
      </c>
      <c r="I21" s="256">
        <f ca="1">Tabel5[[#This Row],[Bedragr]]-Tabel5[[#This Row],[Gerealiseerde subsidie]]</f>
        <v>0</v>
      </c>
      <c r="J21" s="253">
        <f ca="1">J13-J22</f>
        <v>0</v>
      </c>
      <c r="K21" s="273">
        <f ca="1">IF(J13=0,0,Tabel5[[#This Row],[Gerealiseerde subsidie]]/J23*100)</f>
        <v>0</v>
      </c>
      <c r="M21" s="109" t="s">
        <v>72</v>
      </c>
      <c r="N21" s="321">
        <f ca="1">J13</f>
        <v>0</v>
      </c>
      <c r="O21" s="328" t="str">
        <f ca="1">IF(J13&lt;=F13,"✔ het gerealiseerde subsidiebedrag is lager dan of gelijk aan het toegewezen subsidiebedrag","het gerealiseerde subsidiebedrag is hoger dan het toegewezen subsidiebedrag")</f>
        <v>✔ het gerealiseerde subsidiebedrag is lager dan of gelijk aan het toegewezen subsidiebedrag</v>
      </c>
    </row>
    <row r="22" spans="2:17" ht="13.5" thickBot="1">
      <c r="B22" s="274" t="str">
        <f ca="1">'Materiële kosten'!$A$4</f>
        <v>Materiële kosten</v>
      </c>
      <c r="C22" s="258">
        <f>'Materiële kosten'!D10</f>
        <v>0</v>
      </c>
      <c r="D22" s="259">
        <f>IF(Tabel5[[#This Row],[Bedragb]]=0,0,Tabel5[[#This Row],[Bedragb]]/C23*100)</f>
        <v>0</v>
      </c>
      <c r="E22" s="260">
        <f>'Materiële kosten'!D12</f>
        <v>0</v>
      </c>
      <c r="F22" s="258">
        <f>'Materiële kosten'!D11</f>
        <v>0</v>
      </c>
      <c r="G22" s="310">
        <f ca="1">IF(F13=0,0,Tabel5[[#This Row],[Gevraagde subsidie]]/F23*100)</f>
        <v>0</v>
      </c>
      <c r="H22" s="258">
        <f>'Materiële kosten'!F10</f>
        <v>0</v>
      </c>
      <c r="I22" s="260">
        <f>'Materiële kosten'!F12</f>
        <v>0</v>
      </c>
      <c r="J22" s="258">
        <f>'Materiële kosten'!F11</f>
        <v>0</v>
      </c>
      <c r="K22" s="259">
        <f ca="1">IF(J13=0,0,Tabel5[[#This Row],[Gerealiseerde subsidie]]/J23*100)</f>
        <v>0</v>
      </c>
      <c r="M22" s="109" t="s">
        <v>73</v>
      </c>
      <c r="N22" s="323">
        <f ca="1">I24/100</f>
        <v>0</v>
      </c>
      <c r="O22" s="109"/>
    </row>
    <row r="23" spans="2:17" ht="13.5" thickTop="1">
      <c r="B23" s="73" t="s">
        <v>19</v>
      </c>
      <c r="C23" s="275">
        <f>SUM(C21:C22)</f>
        <v>0</v>
      </c>
      <c r="D23" s="275"/>
      <c r="E23" s="276">
        <f ca="1">SUM(E21:E22)</f>
        <v>0</v>
      </c>
      <c r="F23" s="275">
        <f ca="1">SUM(F21:F22)</f>
        <v>0</v>
      </c>
      <c r="G23" s="314"/>
      <c r="H23" s="277">
        <f>SUM(H21:H22)</f>
        <v>0</v>
      </c>
      <c r="I23" s="276">
        <f ca="1">SUM(I21:I22)</f>
        <v>0</v>
      </c>
      <c r="J23" s="275">
        <f ca="1">SUM(J21:J22)</f>
        <v>0</v>
      </c>
      <c r="K23" s="266"/>
      <c r="M23" s="109" t="s">
        <v>25</v>
      </c>
      <c r="N23" s="323">
        <f ca="1">IF(Tabel5[[#This Row],[Cofinancieringr]]=0,0,I20/Tabel5[[#This Row],[Cofinancieringr]])</f>
        <v>0</v>
      </c>
      <c r="O23" s="109" t="str">
        <f ca="1">IF(N23&lt;=0.1,"✔ er is 10% of minder van de totale kosten besteed aan projectmanagement","maximaal 10% van de totale kosten mag aan projectmanagement zijn besteed")</f>
        <v>✔ er is 10% of minder van de totale kosten besteed aan projectmanagement</v>
      </c>
    </row>
    <row r="24" spans="2:17" ht="18.75" customHeight="1">
      <c r="B24" s="109" t="str">
        <f>CONCATENATE("cofinancieringspercentage t.o.v. ",Voorblad!$F$63)</f>
        <v>cofinancieringspercentage t.o.v. totale kosten</v>
      </c>
      <c r="C24" s="283"/>
      <c r="D24" s="283"/>
      <c r="E24" s="291">
        <f ca="1">IF(C13=0,0,IF(Voorblad!$F$63="totale kosten",IF(C13=0,0,E13/C13),E13/F13))</f>
        <v>0</v>
      </c>
      <c r="F24" s="253"/>
      <c r="G24" s="312"/>
      <c r="H24" s="253"/>
      <c r="I24" s="291">
        <f ca="1">IF(H13=0,0,IF(Voorblad!$F$63="totale kosten",IF(H13=0,0,I13/H13),I13/J13))</f>
        <v>0</v>
      </c>
      <c r="J24" s="283"/>
      <c r="K24" s="283"/>
      <c r="M24" s="109" t="str">
        <f>PROPER(Voorblad!$F$64)</f>
        <v>Consortiumpartners</v>
      </c>
      <c r="N24" s="323">
        <f ca="1">IF(J13=0,0,J12/J13)</f>
        <v>0</v>
      </c>
      <c r="O24" s="109" t="str">
        <f ca="1">IF(N24&lt;=0.25,CONCATENATE("✔ er wordt ",Voorblad!F61," of minder van de subsidie besteed aan kosten van ",Voorblad!F64),CONCATENATE("In totaal mag maximaal ",Voorblad!F61," van het subsidiebedrag besteed worden aan de kosten van ",Voorblad!F64))</f>
        <v>✔ er wordt 25% of minder van de subsidie besteed aan kosten van consortiumpartners</v>
      </c>
    </row>
    <row r="26" spans="2:17" s="109" customFormat="1">
      <c r="B26" s="132" t="s">
        <v>85</v>
      </c>
    </row>
    <row r="27" spans="2:17">
      <c r="B27" s="132" t="str">
        <f ca="1">IF(F12&lt;0,"*een negatief subsidiebedrag voor consortiumpartners betekent dat consortiumpartners netto meer cash cofinanciering bijdragen dan subsidie ontvangen","")</f>
        <v/>
      </c>
    </row>
    <row r="28" spans="2:17">
      <c r="O28" s="329"/>
    </row>
    <row r="29" spans="2:17">
      <c r="B29" s="329"/>
      <c r="E29" s="329"/>
    </row>
    <row r="30" spans="2:17">
      <c r="B30" s="330"/>
      <c r="C30" s="125"/>
      <c r="D30" s="363"/>
      <c r="E30" s="363"/>
      <c r="F30" s="125"/>
      <c r="G30" s="125"/>
    </row>
    <row r="31" spans="2:17">
      <c r="B31" s="125"/>
      <c r="C31" s="125"/>
      <c r="D31" s="126"/>
      <c r="E31" s="126"/>
      <c r="F31" s="125"/>
      <c r="G31" s="125"/>
    </row>
    <row r="32" spans="2:17">
      <c r="B32" s="125"/>
      <c r="C32" s="125"/>
      <c r="D32" s="127"/>
      <c r="E32" s="127"/>
      <c r="F32" s="125"/>
      <c r="G32" s="125"/>
      <c r="M32" s="73" t="s">
        <v>175</v>
      </c>
    </row>
    <row r="33" spans="2:14">
      <c r="B33" s="331"/>
      <c r="C33" s="125"/>
      <c r="D33" s="127"/>
      <c r="E33" s="127"/>
      <c r="F33" s="125"/>
      <c r="G33" s="125"/>
      <c r="M33" s="37" t="s">
        <v>138</v>
      </c>
      <c r="N33" s="390">
        <f>Dekking!$G$28</f>
        <v>0</v>
      </c>
    </row>
    <row r="34" spans="2:14">
      <c r="B34" s="315"/>
      <c r="C34" s="315"/>
      <c r="D34" s="127"/>
      <c r="E34" s="127"/>
      <c r="F34" s="125"/>
      <c r="G34" s="125"/>
      <c r="M34" s="109" t="s">
        <v>137</v>
      </c>
      <c r="N34" s="391">
        <f>Dekking!$F$28</f>
        <v>0</v>
      </c>
    </row>
    <row r="35" spans="2:14" ht="25.5">
      <c r="B35" s="331"/>
      <c r="C35" s="331"/>
      <c r="D35" s="127"/>
      <c r="E35" s="127"/>
      <c r="F35" s="125"/>
      <c r="G35" s="125"/>
      <c r="M35" s="392" t="s">
        <v>176</v>
      </c>
      <c r="N35" s="391">
        <f ca="1">Dekking!$F$6+Dekking!$G$6</f>
        <v>0</v>
      </c>
    </row>
    <row r="36" spans="2:14">
      <c r="B36" s="127"/>
      <c r="C36" s="282"/>
      <c r="D36" s="127"/>
      <c r="E36" s="127"/>
      <c r="F36" s="125"/>
      <c r="G36" s="125"/>
      <c r="M36" s="22" t="s">
        <v>177</v>
      </c>
      <c r="N36" s="391">
        <f ca="1">E13-N35</f>
        <v>0</v>
      </c>
    </row>
    <row r="37" spans="2:14">
      <c r="B37" s="125"/>
      <c r="C37" s="125"/>
    </row>
    <row r="38" spans="2:14">
      <c r="B38" s="125"/>
      <c r="C38" s="127"/>
    </row>
    <row r="39" spans="2:14">
      <c r="B39" s="125"/>
      <c r="C39" s="127"/>
    </row>
    <row r="40" spans="2:14">
      <c r="B40" s="125"/>
      <c r="C40" s="125"/>
    </row>
    <row r="41" spans="2:14">
      <c r="B41" s="125"/>
      <c r="C41" s="125"/>
    </row>
    <row r="42" spans="2:14">
      <c r="B42" s="125"/>
      <c r="C42" s="125"/>
      <c r="K42" s="389" t="s">
        <v>174</v>
      </c>
    </row>
    <row r="43" spans="2:14" s="109" customFormat="1"/>
    <row r="44" spans="2:14">
      <c r="M44" s="329"/>
    </row>
    <row r="48" spans="2:14" s="109" customFormat="1"/>
  </sheetData>
  <sheetProtection algorithmName="SHA-512" hashValue="f857/13MA9TDB647nsEdF/l5PAH4MZCqv7sOX6s8fyOqiBAKirfJ4NuiptDcU+dNmbDPcNCQJP12hGc1SvLIqg==" saltValue="x6/YgB+kGBaiJuNiXVBecA==" spinCount="100000" sheet="1" objects="1" scenarios="1"/>
  <mergeCells count="7">
    <mergeCell ref="D30:E30"/>
    <mergeCell ref="B8:C8"/>
    <mergeCell ref="E8:G8"/>
    <mergeCell ref="I8:K8"/>
    <mergeCell ref="C3:H3"/>
    <mergeCell ref="C4:H4"/>
    <mergeCell ref="C5:H5"/>
  </mergeCells>
  <conditionalFormatting sqref="B1">
    <cfRule type="expression" dxfId="83" priority="31">
      <formula>$A$2=TRUE</formula>
    </cfRule>
  </conditionalFormatting>
  <conditionalFormatting sqref="C3:H4">
    <cfRule type="expression" dxfId="82" priority="25">
      <formula>$A$1=TRUE</formula>
    </cfRule>
  </conditionalFormatting>
  <conditionalFormatting sqref="C3:H5">
    <cfRule type="expression" dxfId="81" priority="24" stopIfTrue="1">
      <formula>$A$2=TRUE</formula>
    </cfRule>
  </conditionalFormatting>
  <conditionalFormatting sqref="B30:H41 B42:G42 K42 B6">
    <cfRule type="expression" dxfId="80" priority="23">
      <formula>$A$2=TRUE</formula>
    </cfRule>
  </conditionalFormatting>
  <conditionalFormatting sqref="O19:O24 O9:O16">
    <cfRule type="expression" dxfId="79" priority="14" stopIfTrue="1">
      <formula>ISERROR(SEARCH("✔",O9,1))</formula>
    </cfRule>
  </conditionalFormatting>
  <conditionalFormatting sqref="O22">
    <cfRule type="expression" dxfId="78" priority="10">
      <formula>$N$21="de cofinanciering moet minimaal 50% van de totale kosten bedragen"</formula>
    </cfRule>
  </conditionalFormatting>
  <conditionalFormatting sqref="O21">
    <cfRule type="expression" dxfId="77" priority="9">
      <formula>O21="het gerealiseerde subsidiebedrag is hoger dan het toegewezen subsidiebedrag"</formula>
    </cfRule>
  </conditionalFormatting>
  <conditionalFormatting sqref="O20">
    <cfRule type="expression" dxfId="76" priority="8">
      <formula>O20="er is nog een bedrag te verdelen op het tabblad Cofinanciering"</formula>
    </cfRule>
  </conditionalFormatting>
  <conditionalFormatting sqref="O19">
    <cfRule type="expression" dxfId="75" priority="7">
      <formula>N19="de totale kosten komen niet overeen met de optelling van het subsidiebedrag en het bedrag aan cofinanciering"</formula>
    </cfRule>
  </conditionalFormatting>
  <conditionalFormatting sqref="O23:O24">
    <cfRule type="expression" dxfId="74" priority="6" stopIfTrue="1">
      <formula>ISERROR(SEARCH("✔",O23,1))</formula>
    </cfRule>
  </conditionalFormatting>
  <conditionalFormatting sqref="C6">
    <cfRule type="expression" dxfId="73" priority="3" stopIfTrue="1">
      <formula>$A$2=TRUE</formula>
    </cfRule>
  </conditionalFormatting>
  <conditionalFormatting sqref="C11:C23 E11:E23 F13 F23 F11 H11:H23 I11:I13 I21:I23">
    <cfRule type="expression" dxfId="72" priority="2">
      <formula>C11&lt;0</formula>
    </cfRule>
  </conditionalFormatting>
  <conditionalFormatting sqref="H8:K24">
    <cfRule type="expression" dxfId="71" priority="1">
      <formula>$A$2=TRUE</formula>
    </cfRule>
  </conditionalFormatting>
  <pageMargins left="0.23622047244094491" right="0.19685039370078741" top="0.19685039370078741" bottom="0.19685039370078741" header="0.19685039370078741" footer="0.19685039370078741"/>
  <pageSetup paperSize="9" scale="79" orientation="portrait" r:id="rId1"/>
  <ignoredErrors>
    <ignoredError sqref="M49:N52" formula="1"/>
    <ignoredError sqref="D11:K24"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4D9"/>
    <pageSetUpPr fitToPage="1"/>
  </sheetPr>
  <dimension ref="A1:P128"/>
  <sheetViews>
    <sheetView showGridLines="0" topLeftCell="A18" zoomScale="85" zoomScaleNormal="85" workbookViewId="0">
      <selection activeCell="D29" sqref="D29"/>
    </sheetView>
  </sheetViews>
  <sheetFormatPr defaultColWidth="9.140625" defaultRowHeight="12.75" outlineLevelRow="1"/>
  <cols>
    <col min="1" max="1" width="1.7109375" style="101" customWidth="1"/>
    <col min="2" max="2" width="5.140625" style="101" customWidth="1"/>
    <col min="3" max="3" width="32.85546875" style="101" customWidth="1"/>
    <col min="4" max="4" width="20.7109375" style="101" customWidth="1"/>
    <col min="5" max="5" width="12.7109375" style="101" customWidth="1"/>
    <col min="6" max="6" width="15.140625" style="101" customWidth="1"/>
    <col min="7" max="7" width="15.42578125" style="101" customWidth="1"/>
    <col min="8" max="8" width="14.5703125" style="101" customWidth="1"/>
    <col min="9" max="9" width="5.7109375" style="101" customWidth="1"/>
    <col min="10" max="10" width="4.5703125" style="101" customWidth="1"/>
    <col min="11" max="11" width="32" style="101" customWidth="1"/>
    <col min="12" max="12" width="20.42578125" style="101" customWidth="1"/>
    <col min="13" max="13" width="16.42578125" style="101" customWidth="1"/>
    <col min="14" max="14" width="15.85546875" style="101" customWidth="1"/>
    <col min="15" max="15" width="17" style="101" customWidth="1"/>
    <col min="16" max="16" width="15.42578125" style="101" customWidth="1"/>
    <col min="17" max="16384" width="9.140625" style="101"/>
  </cols>
  <sheetData>
    <row r="1" spans="1:16">
      <c r="A1" s="315" t="b">
        <f>Voorblad!$B$52</f>
        <v>1</v>
      </c>
    </row>
    <row r="2" spans="1:16">
      <c r="B2" s="39"/>
      <c r="E2" s="116" t="str">
        <f>'Samenvattend overzicht'!$B$3</f>
        <v>Projecttitel</v>
      </c>
      <c r="F2" s="101" t="str">
        <f>'Samenvattend overzicht'!$C$3</f>
        <v>Titel van het project</v>
      </c>
      <c r="G2" s="17"/>
      <c r="L2" s="116"/>
    </row>
    <row r="3" spans="1:16">
      <c r="B3" s="39"/>
      <c r="E3" s="116" t="str">
        <f>'Samenvattend overzicht'!$B$4</f>
        <v>Aanvrager</v>
      </c>
      <c r="F3" s="101" t="str">
        <f>'Samenvattend overzicht'!$C$4</f>
        <v>Naam van de hogeschool</v>
      </c>
      <c r="G3" s="17"/>
      <c r="L3" s="116"/>
    </row>
    <row r="4" spans="1:16">
      <c r="E4" s="39"/>
      <c r="G4" s="17"/>
    </row>
    <row r="5" spans="1:16" ht="25.5" outlineLevel="1">
      <c r="B5" s="8"/>
      <c r="C5" s="9"/>
      <c r="D5" s="161" t="s">
        <v>106</v>
      </c>
      <c r="E5" s="280" t="s">
        <v>19</v>
      </c>
      <c r="F5" s="293" t="s">
        <v>137</v>
      </c>
      <c r="G5" s="294" t="s">
        <v>138</v>
      </c>
      <c r="H5" s="8" t="s">
        <v>35</v>
      </c>
      <c r="L5" s="161" t="s">
        <v>106</v>
      </c>
      <c r="M5" s="101" t="s">
        <v>19</v>
      </c>
      <c r="N5" s="294" t="s">
        <v>137</v>
      </c>
      <c r="O5" s="294" t="s">
        <v>138</v>
      </c>
      <c r="P5" s="8" t="s">
        <v>35</v>
      </c>
    </row>
    <row r="6" spans="1:16" outlineLevel="1">
      <c r="B6" s="8"/>
      <c r="D6" s="332" t="str">
        <f>'Typen organisatie'!$A2</f>
        <v>Hogeschool</v>
      </c>
      <c r="E6" s="162">
        <f ca="1">SUMIF($D$29:E$128,$D6,E$29:E$128)</f>
        <v>0</v>
      </c>
      <c r="F6" s="162">
        <f ca="1">SUMIF($D$29:F$128,$D6,F$29:F$128)</f>
        <v>0</v>
      </c>
      <c r="G6" s="162">
        <f ca="1">SUMIF($D$29:G$128,$D6,G$29:G$128)</f>
        <v>0</v>
      </c>
      <c r="H6" s="162">
        <f ca="1">SUMIF($D$29:H$128,$D6,H$29:H$128)</f>
        <v>0</v>
      </c>
      <c r="I6" s="192"/>
      <c r="J6" s="187"/>
      <c r="L6" s="191" t="str">
        <f>'Typen organisatie'!$A2</f>
        <v>Hogeschool</v>
      </c>
      <c r="M6" s="187">
        <f ca="1">SUMIF($L$29:M$128,$L6,M$29:M$58)</f>
        <v>0</v>
      </c>
      <c r="N6" s="187">
        <f ca="1">SUMIF($L$29:N$128,$L6,N$29:N$58)</f>
        <v>0</v>
      </c>
      <c r="O6" s="187">
        <f ca="1">SUMIF($L$29:O$128,$L6,O$29:O$58)</f>
        <v>0</v>
      </c>
      <c r="P6" s="187">
        <f ca="1">SUMIF($L$29:O$128,$L6,P$29:P$58)</f>
        <v>0</v>
      </c>
    </row>
    <row r="7" spans="1:16" outlineLevel="1">
      <c r="B7" s="8"/>
      <c r="D7" s="332" t="str">
        <f>'Typen organisatie'!$A3</f>
        <v>Beroepsvereniging</v>
      </c>
      <c r="E7" s="162">
        <f ca="1">SUMIF($D$29:E$128,$D7,E$29:E$128)</f>
        <v>0</v>
      </c>
      <c r="F7" s="187">
        <f ca="1">SUMIF($D$29:F$128,$D7,F$29:F$128)</f>
        <v>0</v>
      </c>
      <c r="G7" s="187">
        <f ca="1">SUMIF($D$29:G$99,$D7,G$29:G$99)</f>
        <v>0</v>
      </c>
      <c r="H7" s="187">
        <f ca="1">SUMIF($D$29:H$99,$D7,H$29:H$99)</f>
        <v>0</v>
      </c>
      <c r="I7" s="192"/>
      <c r="J7" s="187"/>
      <c r="L7" s="191" t="str">
        <f>'Typen organisatie'!$A3</f>
        <v>Beroepsvereniging</v>
      </c>
      <c r="M7" s="187">
        <f ca="1">SUMIF($L$29:M$128,$L7,M$29:M$58)</f>
        <v>0</v>
      </c>
      <c r="N7" s="162">
        <f ca="1">SUMIF($L$29:N$128,$L7,N$29:N$58)</f>
        <v>0</v>
      </c>
      <c r="O7" s="162">
        <f ca="1">SUMIF($L$29:O$128,$L7,O$29:O$58)</f>
        <v>0</v>
      </c>
      <c r="P7" s="187">
        <f ca="1">SUMIF($L$29:O$128,$L7,P$29:P$58)</f>
        <v>0</v>
      </c>
    </row>
    <row r="8" spans="1:16" outlineLevel="1">
      <c r="B8" s="8"/>
      <c r="D8" s="332" t="str">
        <f>'Typen organisatie'!$A4</f>
        <v>Mkb-onderneming</v>
      </c>
      <c r="E8" s="162">
        <f ca="1">SUMIF($D$29:E$128,$D8,E$29:E$128)</f>
        <v>0</v>
      </c>
      <c r="F8" s="187">
        <f ca="1">SUMIF($D$29:F$128,$D8,F$29:F$128)</f>
        <v>0</v>
      </c>
      <c r="G8" s="187">
        <f ca="1">SUMIF($D$29:G$99,$D8,G$29:G$99)</f>
        <v>0</v>
      </c>
      <c r="H8" s="187">
        <f ca="1">SUMIF($D$29:H$99,$D8,H$29:H$99)</f>
        <v>0</v>
      </c>
      <c r="I8" s="192"/>
      <c r="J8" s="187"/>
      <c r="L8" s="191" t="str">
        <f>'Typen organisatie'!$A4</f>
        <v>Mkb-onderneming</v>
      </c>
      <c r="M8" s="187">
        <f ca="1">SUMIF($L$29:M$128,$L8,M$29:M$58)</f>
        <v>0</v>
      </c>
      <c r="N8" s="162">
        <f ca="1">SUMIF($L$29:N$128,$L8,N$29:N$58)</f>
        <v>0</v>
      </c>
      <c r="O8" s="162">
        <f ca="1">SUMIF($L$29:O$128,$L8,O$29:O$58)</f>
        <v>0</v>
      </c>
      <c r="P8" s="187">
        <f ca="1">SUMIF($L$29:O$128,$L8,P$29:P$58)</f>
        <v>0</v>
      </c>
    </row>
    <row r="9" spans="1:16" outlineLevel="1">
      <c r="B9" s="8"/>
      <c r="D9" s="332" t="str">
        <f>'Typen organisatie'!$A5</f>
        <v>Kennisinstelling</v>
      </c>
      <c r="E9" s="162">
        <f ca="1">SUMIF($D$29:E$128,$D9,E$29:E$128)</f>
        <v>0</v>
      </c>
      <c r="F9" s="187">
        <f ca="1">SUMIF($D$29:F$128,$D9,F$29:F$128)</f>
        <v>0</v>
      </c>
      <c r="G9" s="187">
        <f ca="1">SUMIF($D$29:G$99,$D9,G$29:G$99)</f>
        <v>0</v>
      </c>
      <c r="H9" s="187">
        <f ca="1">SUMIF($D$29:H$99,$D9,H$29:H$99)</f>
        <v>0</v>
      </c>
      <c r="I9" s="192"/>
      <c r="J9" s="187"/>
      <c r="L9" s="191" t="str">
        <f>'Typen organisatie'!$A5</f>
        <v>Kennisinstelling</v>
      </c>
      <c r="M9" s="187">
        <f ca="1">SUMIF($L$29:M$128,$L9,M$29:M$58)</f>
        <v>0</v>
      </c>
      <c r="N9" s="162">
        <f ca="1">SUMIF($L$29:N$128,$L9,N$29:N$58)</f>
        <v>0</v>
      </c>
      <c r="O9" s="162">
        <f ca="1">SUMIF($L$29:O$128,$L9,O$29:O$58)</f>
        <v>0</v>
      </c>
      <c r="P9" s="187">
        <f ca="1">SUMIF($L$29:O$128,$L9,P$29:P$58)</f>
        <v>0</v>
      </c>
    </row>
    <row r="10" spans="1:16" outlineLevel="1">
      <c r="B10" s="8"/>
      <c r="D10" s="332" t="str">
        <f>'Typen organisatie'!$A6</f>
        <v>Zzp’er (in collectief)</v>
      </c>
      <c r="E10" s="162">
        <f ca="1">SUMIF($D$29:E$128,$D10,E$29:E$128)</f>
        <v>0</v>
      </c>
      <c r="F10" s="187">
        <f ca="1">SUMIF($D$29:F$128,$D10,F$29:F$128)</f>
        <v>0</v>
      </c>
      <c r="G10" s="187">
        <f ca="1">SUMIF($D$29:G$99,$D10,G$29:G$99)</f>
        <v>0</v>
      </c>
      <c r="H10" s="187">
        <f ca="1">SUMIF($D$29:H$99,$D10,H$29:H$99)</f>
        <v>0</v>
      </c>
      <c r="I10" s="192"/>
      <c r="J10" s="187"/>
      <c r="L10" s="191" t="str">
        <f>'Typen organisatie'!$A6</f>
        <v>Zzp’er (in collectief)</v>
      </c>
      <c r="M10" s="187">
        <f ca="1">SUMIF($L$29:M$128,$L10,M$29:M$58)</f>
        <v>0</v>
      </c>
      <c r="N10" s="162">
        <f ca="1">SUMIF($L$29:N$128,$L10,N$29:N$58)</f>
        <v>0</v>
      </c>
      <c r="O10" s="162">
        <f ca="1">SUMIF($L$29:O$128,$L10,O$29:O$58)</f>
        <v>0</v>
      </c>
      <c r="P10" s="187">
        <f ca="1">SUMIF($L$29:O$128,$L10,P$29:P$58)</f>
        <v>0</v>
      </c>
    </row>
    <row r="11" spans="1:16" outlineLevel="1">
      <c r="B11" s="8"/>
      <c r="D11" s="332" t="str">
        <f>'Typen organisatie'!$A7</f>
        <v>Koepel- of brancheorg.</v>
      </c>
      <c r="E11" s="162">
        <f ca="1">SUMIF($D$29:E$128,$D11,E$29:E$128)</f>
        <v>0</v>
      </c>
      <c r="F11" s="187">
        <f ca="1">SUMIF($D$29:F$128,$D11,F$29:F$128)</f>
        <v>0</v>
      </c>
      <c r="G11" s="187">
        <f ca="1">SUMIF($D$29:G$99,$D11,G$29:G$99)</f>
        <v>0</v>
      </c>
      <c r="H11" s="187">
        <f ca="1">SUMIF($D$29:H$99,$D11,H$29:H$99)</f>
        <v>0</v>
      </c>
      <c r="I11" s="192"/>
      <c r="J11" s="187"/>
      <c r="L11" s="191" t="str">
        <f>'Typen organisatie'!$A7</f>
        <v>Koepel- of brancheorg.</v>
      </c>
      <c r="M11" s="187">
        <f ca="1">SUMIF($L$29:M$128,$L11,M$29:M$58)</f>
        <v>0</v>
      </c>
      <c r="N11" s="162">
        <f ca="1">SUMIF($L$29:N$128,$L11,N$29:N$58)</f>
        <v>0</v>
      </c>
      <c r="O11" s="162">
        <f ca="1">SUMIF($L$29:O$128,$L11,O$29:O$58)</f>
        <v>0</v>
      </c>
      <c r="P11" s="187">
        <f ca="1">SUMIF($L$29:O$128,$L11,P$29:P$58)</f>
        <v>0</v>
      </c>
    </row>
    <row r="12" spans="1:16" outlineLevel="1">
      <c r="B12" s="8"/>
      <c r="D12" s="332" t="str">
        <f>'Typen organisatie'!$A8</f>
        <v>Publieke instelling</v>
      </c>
      <c r="E12" s="162">
        <f ca="1">SUMIF($D$29:E$128,$D12,E$29:E$128)</f>
        <v>0</v>
      </c>
      <c r="F12" s="187">
        <f ca="1">SUMIF($D$29:F$128,$D12,F$29:F$128)</f>
        <v>0</v>
      </c>
      <c r="G12" s="187">
        <f ca="1">SUMIF($D$29:G$99,$D12,G$29:G$99)</f>
        <v>0</v>
      </c>
      <c r="H12" s="187">
        <f ca="1">SUMIF($D$29:H$99,$D12,H$29:H$99)</f>
        <v>0</v>
      </c>
      <c r="I12" s="192"/>
      <c r="J12" s="187"/>
      <c r="L12" s="191" t="str">
        <f>'Typen organisatie'!$A8</f>
        <v>Publieke instelling</v>
      </c>
      <c r="M12" s="187">
        <f ca="1">SUMIF($L$29:M$128,$L12,M$29:M$58)</f>
        <v>0</v>
      </c>
      <c r="N12" s="162">
        <f ca="1">SUMIF($L$29:N$128,$L12,N$29:N$58)</f>
        <v>0</v>
      </c>
      <c r="O12" s="162">
        <f ca="1">SUMIF($L$29:O$128,$L12,O$29:O$58)</f>
        <v>0</v>
      </c>
      <c r="P12" s="187">
        <f ca="1">SUMIF($L$29:O$128,$L12,P$29:P$58)</f>
        <v>0</v>
      </c>
    </row>
    <row r="13" spans="1:16" outlineLevel="1">
      <c r="B13" s="8"/>
      <c r="D13" s="332" t="str">
        <f>'Typen organisatie'!$A9</f>
        <v>Bedrijf (geen mkb)</v>
      </c>
      <c r="E13" s="162">
        <f ca="1">SUMIF($D$29:E$128,$D13,E$29:E$128)</f>
        <v>0</v>
      </c>
      <c r="F13" s="187">
        <f ca="1">SUMIF($D$29:F$128,$D13,F$29:F$128)</f>
        <v>0</v>
      </c>
      <c r="G13" s="187">
        <f ca="1">SUMIF($D$29:G$99,$D13,G$29:G$99)</f>
        <v>0</v>
      </c>
      <c r="H13" s="187">
        <f ca="1">SUMIF($D$29:H$99,$D13,H$29:H$99)</f>
        <v>0</v>
      </c>
      <c r="I13" s="192"/>
      <c r="J13" s="187"/>
      <c r="L13" s="191" t="str">
        <f>'Typen organisatie'!$A9</f>
        <v>Bedrijf (geen mkb)</v>
      </c>
      <c r="M13" s="187">
        <f ca="1">SUMIF($L$29:M$128,$L13,M$29:M$58)</f>
        <v>0</v>
      </c>
      <c r="N13" s="162">
        <f ca="1">SUMIF($L$29:N$128,$L13,N$29:N$58)</f>
        <v>0</v>
      </c>
      <c r="O13" s="162">
        <f ca="1">SUMIF($L$29:O$128,$L13,O$29:O$58)</f>
        <v>0</v>
      </c>
      <c r="P13" s="187">
        <f ca="1">SUMIF($L$29:O$128,$L13,P$29:P$58)</f>
        <v>0</v>
      </c>
    </row>
    <row r="14" spans="1:16" outlineLevel="1">
      <c r="B14" s="8"/>
      <c r="D14" s="332" t="str">
        <f>'Typen organisatie'!$A10</f>
        <v>Anders</v>
      </c>
      <c r="E14" s="162">
        <f ca="1">SUMIF($D$29:E$128,$D14,E$29:E$128)</f>
        <v>0</v>
      </c>
      <c r="F14" s="187">
        <f ca="1">SUMIF($D$29:F$128,$D14,F$29:F$128)</f>
        <v>0</v>
      </c>
      <c r="G14" s="187">
        <f ca="1">SUMIF($D$29:G$99,$D14,G$29:G$99)</f>
        <v>0</v>
      </c>
      <c r="H14" s="187">
        <f ca="1">SUMIF($D$29:H$99,$D14,H$29:H$99)</f>
        <v>0</v>
      </c>
      <c r="I14" s="192"/>
      <c r="J14" s="187"/>
      <c r="L14" s="191" t="str">
        <f>'Typen organisatie'!$A10</f>
        <v>Anders</v>
      </c>
      <c r="M14" s="187">
        <f ca="1">SUMIF($L$29:M$128,$L14,M$29:M$58)</f>
        <v>0</v>
      </c>
      <c r="N14" s="162">
        <f ca="1">SUMIF($L$29:N$128,$L14,N$29:N$58)</f>
        <v>0</v>
      </c>
      <c r="O14" s="162">
        <f ca="1">SUMIF($L$29:O$128,$L14,O$29:O$58)</f>
        <v>0</v>
      </c>
      <c r="P14" s="187">
        <f ca="1">SUMIF($L$29:O$128,$L14,P$29:P$58)</f>
        <v>0</v>
      </c>
    </row>
    <row r="15" spans="1:16">
      <c r="B15" s="8"/>
      <c r="C15" s="9"/>
      <c r="D15" s="333"/>
    </row>
    <row r="16" spans="1:16" outlineLevel="1">
      <c r="B16" s="159" t="s">
        <v>96</v>
      </c>
      <c r="C16" s="9"/>
      <c r="D16" s="333"/>
    </row>
    <row r="17" spans="2:16" ht="102.75" customHeight="1" outlineLevel="1">
      <c r="B17" s="347" t="str">
        <f>Voorblad!B13</f>
        <v>In dit werkblad maakt u het dekkingsplan. Voer de naam in van de organisaties in kolom C. Let op dat de naam van de organisatie hetzelfde is gespeld als op de werkbladen met de kostenonderbouwing. U hoeft alleen de organisaties op te voeren die meedoen aan het deel van het project waarvoor u subsidie aanvraagt. U hoeft dus niet het gehele consortium op te voeren.
Kies in kolom D het type organisatie.
De totaal begrote kosten per organisatie (kolom E) worden automatisch ingevuld met de gegevens uit de werkbladen met de kostenonderbouwing.
In kolom F voert u de cofinanciering in kind in en in kolom G de cofinanciering in cash. 
Kolom H is het subsidiebedrag per organisatie. Dat wordt automatisch gevuld met het verschil tussen de begrote kosten (E) en de cofinanciering (F en G). Indien een organisatie cash cofinanciering levert, is dit bedrag negatief.
In kolom J vult u de eventuele in cash cofinanciering in van de publieke en private partijen. Het totaal van de cash cofinanciering komt in het samenvattend overzicht te staan en wordt verminderd op het bedrag aan subsidie + cash cofinanciering.</v>
      </c>
      <c r="C17" s="347"/>
      <c r="D17" s="347"/>
      <c r="E17" s="347"/>
      <c r="F17" s="347"/>
      <c r="G17" s="347"/>
    </row>
    <row r="18" spans="2:16">
      <c r="B18" s="8"/>
      <c r="C18" s="9"/>
      <c r="D18" s="333"/>
    </row>
    <row r="19" spans="2:16">
      <c r="B19" s="376" t="s">
        <v>2</v>
      </c>
      <c r="C19" s="377"/>
      <c r="D19" s="377"/>
      <c r="E19" s="377"/>
      <c r="F19" s="377"/>
      <c r="G19" s="377"/>
      <c r="H19" s="378"/>
      <c r="I19" s="296"/>
      <c r="J19" s="373" t="s">
        <v>28</v>
      </c>
      <c r="K19" s="374"/>
      <c r="L19" s="374"/>
      <c r="M19" s="374"/>
      <c r="N19" s="374"/>
      <c r="O19" s="374"/>
      <c r="P19" s="375"/>
    </row>
    <row r="20" spans="2:16" s="60" customFormat="1">
      <c r="B20" s="376" t="s">
        <v>95</v>
      </c>
      <c r="C20" s="377"/>
      <c r="D20" s="377"/>
      <c r="E20" s="377"/>
      <c r="F20" s="377"/>
      <c r="G20" s="377"/>
      <c r="H20" s="378"/>
      <c r="J20" s="373" t="s">
        <v>95</v>
      </c>
      <c r="K20" s="374"/>
      <c r="L20" s="374"/>
      <c r="M20" s="374"/>
      <c r="N20" s="374"/>
      <c r="O20" s="374"/>
      <c r="P20" s="375"/>
    </row>
    <row r="21" spans="2:16" s="117" customFormat="1">
      <c r="B21" s="118"/>
      <c r="C21" s="119"/>
      <c r="D21" s="119"/>
      <c r="E21" s="120"/>
      <c r="F21" s="120"/>
      <c r="G21" s="120"/>
      <c r="I21" s="118"/>
      <c r="J21" s="119"/>
      <c r="K21" s="119"/>
      <c r="L21" s="120"/>
      <c r="M21" s="120"/>
      <c r="N21" s="120"/>
    </row>
    <row r="22" spans="2:16" s="117" customFormat="1">
      <c r="B22" s="118"/>
      <c r="C22" s="160" t="s">
        <v>85</v>
      </c>
      <c r="D22" s="119"/>
      <c r="E22" s="120"/>
      <c r="F22" s="120"/>
      <c r="G22" s="120"/>
      <c r="I22" s="118"/>
      <c r="J22" s="160" t="s">
        <v>85</v>
      </c>
      <c r="K22" s="119"/>
      <c r="L22" s="120"/>
      <c r="M22" s="120"/>
      <c r="N22" s="120"/>
    </row>
    <row r="23" spans="2:16" s="117" customFormat="1">
      <c r="B23" s="165" t="s">
        <v>151</v>
      </c>
      <c r="C23" s="236"/>
      <c r="D23" s="166"/>
      <c r="E23" s="164">
        <f>'Samenvattend overzicht'!C23</f>
        <v>0</v>
      </c>
      <c r="F23" s="120"/>
      <c r="G23" s="120"/>
      <c r="I23" s="118"/>
      <c r="J23" s="165" t="s">
        <v>151</v>
      </c>
      <c r="K23" s="166"/>
      <c r="L23" s="304"/>
      <c r="M23" s="164">
        <f>'Samenvattend overzicht'!H23</f>
        <v>0</v>
      </c>
      <c r="N23" s="120"/>
    </row>
    <row r="24" spans="2:16" s="117" customFormat="1">
      <c r="B24" s="167" t="s">
        <v>107</v>
      </c>
      <c r="C24" s="236"/>
      <c r="D24" s="163"/>
      <c r="E24" s="164">
        <f>E28</f>
        <v>0</v>
      </c>
      <c r="G24" s="290"/>
      <c r="I24" s="118"/>
      <c r="J24" s="167" t="s">
        <v>107</v>
      </c>
      <c r="K24" s="163"/>
      <c r="L24" s="304"/>
      <c r="M24" s="164">
        <f>M28</f>
        <v>0</v>
      </c>
      <c r="N24" s="290"/>
    </row>
    <row r="25" spans="2:16" s="117" customFormat="1">
      <c r="B25" s="118"/>
      <c r="C25" s="119"/>
      <c r="D25" s="119"/>
      <c r="E25" s="120"/>
      <c r="F25" s="120"/>
      <c r="G25" s="120"/>
      <c r="I25" s="118"/>
      <c r="J25" s="119"/>
      <c r="K25" s="119"/>
      <c r="L25" s="120"/>
      <c r="M25" s="120"/>
      <c r="N25" s="120"/>
    </row>
    <row r="26" spans="2:16" s="60" customFormat="1" ht="15" customHeight="1">
      <c r="B26" s="370" t="s">
        <v>29</v>
      </c>
      <c r="C26" s="371"/>
      <c r="D26" s="372"/>
      <c r="E26" s="123" t="s">
        <v>111</v>
      </c>
      <c r="F26" s="370" t="s">
        <v>113</v>
      </c>
      <c r="G26" s="371"/>
      <c r="H26" s="372"/>
      <c r="I26" s="295"/>
      <c r="J26" s="370" t="s">
        <v>29</v>
      </c>
      <c r="K26" s="371"/>
      <c r="L26" s="372"/>
      <c r="M26" s="123" t="s">
        <v>111</v>
      </c>
      <c r="N26" s="371" t="s">
        <v>121</v>
      </c>
      <c r="O26" s="371"/>
      <c r="P26" s="372"/>
    </row>
    <row r="27" spans="2:16" s="117" customFormat="1" ht="30" customHeight="1">
      <c r="B27" s="205" t="s">
        <v>110</v>
      </c>
      <c r="C27" s="206" t="s">
        <v>108</v>
      </c>
      <c r="D27" s="207" t="s">
        <v>109</v>
      </c>
      <c r="E27" s="207" t="s">
        <v>112</v>
      </c>
      <c r="F27" s="207" t="s">
        <v>137</v>
      </c>
      <c r="G27" s="207" t="s">
        <v>138</v>
      </c>
      <c r="H27" s="188" t="s">
        <v>58</v>
      </c>
      <c r="J27" s="206" t="s">
        <v>110</v>
      </c>
      <c r="K27" s="206" t="s">
        <v>108</v>
      </c>
      <c r="L27" s="207" t="s">
        <v>109</v>
      </c>
      <c r="M27" s="207" t="s">
        <v>139</v>
      </c>
      <c r="N27" s="207" t="s">
        <v>137</v>
      </c>
      <c r="O27" s="207" t="s">
        <v>138</v>
      </c>
      <c r="P27" s="292" t="s">
        <v>122</v>
      </c>
    </row>
    <row r="28" spans="2:16" s="117" customFormat="1" ht="13.5" thickBot="1">
      <c r="B28" s="203" t="s">
        <v>1</v>
      </c>
      <c r="C28" s="200" t="s">
        <v>1</v>
      </c>
      <c r="D28" s="204" t="s">
        <v>1</v>
      </c>
      <c r="E28" s="201">
        <f>SUM(E29:E128)</f>
        <v>0</v>
      </c>
      <c r="F28" s="201">
        <f>SUM(F29:F128)</f>
        <v>0</v>
      </c>
      <c r="G28" s="201">
        <f t="shared" ref="G28" si="0">SUM(G29:G128)</f>
        <v>0</v>
      </c>
      <c r="H28" s="202">
        <f>SUM(H29:H128)</f>
        <v>0</v>
      </c>
      <c r="J28" s="237" t="s">
        <v>1</v>
      </c>
      <c r="K28" s="200" t="s">
        <v>1</v>
      </c>
      <c r="L28" s="204" t="s">
        <v>1</v>
      </c>
      <c r="M28" s="201">
        <f>SUM(M29:M128)</f>
        <v>0</v>
      </c>
      <c r="N28" s="201">
        <f t="shared" ref="N28:P28" si="1">SUM(N29:N128)</f>
        <v>0</v>
      </c>
      <c r="O28" s="201">
        <f t="shared" ref="O28" si="2">SUM(O29:O128)</f>
        <v>0</v>
      </c>
      <c r="P28" s="240">
        <f t="shared" si="1"/>
        <v>0</v>
      </c>
    </row>
    <row r="29" spans="2:16" s="121" customFormat="1" ht="15" customHeight="1" thickTop="1">
      <c r="B29" s="193" t="s">
        <v>59</v>
      </c>
      <c r="C29" s="194" t="str">
        <f>'Samenvattend overzicht'!C4</f>
        <v>Naam van de hogeschool</v>
      </c>
      <c r="D29" s="195"/>
      <c r="E29" s="196">
        <f>SUMIF('Werkpakket 1'!$C:$C,$C29,'Werkpakket 1'!$H:$H)+SUMIF('Werkpakket 2'!$C:$C,$C29,'Werkpakket 2'!$H:$H)+SUMIF('Werkpakket 3'!$C:$C,$C29,'Werkpakket 3'!$H:$H)+SUMIF('Werkpakket 4'!$C:$C,$C29,'Werkpakket 4'!$H:$H)+SUMIF('Werkpakket 5'!$C:$C,$C29,'Werkpakket 5'!$H:$H)+SUMIF(Projectmanagement!$C:$C,$C29,Projectmanagement!$H:$H)+SUMIF('Materiële kosten'!C:C,$C29,'Materiële kosten'!D:D)</f>
        <v>0</v>
      </c>
      <c r="F29" s="197"/>
      <c r="G29" s="197"/>
      <c r="H29" s="198" t="str">
        <f>IF(Tabel3[[#This Row],[Begrote kosten]]-Tabel3[[#This Row],[Cofinanciering in kind]]-Tabel3[[#This Row],[Cofinanciering in cash]]=0,"",Tabel3[[#This Row],[Begrote kosten]]-Tabel3[[#This Row],[Cofinanciering in kind]]-Tabel3[[#This Row],[Cofinanciering in cash]])</f>
        <v/>
      </c>
      <c r="I29" s="41"/>
      <c r="J29" s="238" t="s">
        <v>59</v>
      </c>
      <c r="K29" s="194" t="str">
        <f>'Samenvattend overzicht'!C4</f>
        <v>Naam van de hogeschool</v>
      </c>
      <c r="L29" s="195"/>
      <c r="M29" s="196">
        <f>SUMIF('Werkpakket 1'!$C:$C,$K29,'Werkpakket 1'!$L:$L)+SUMIF('Werkpakket 2'!$C:$C,$K29,'Werkpakket 2'!$L:$L)+SUMIF('Werkpakket 3'!$C:$C,$K29,'Werkpakket 3'!$L:$L)+SUMIF('Werkpakket 4'!$C:$C,$K29,'Werkpakket 4'!$L:$L)+SUMIF('Werkpakket 5'!$C:$C,$K29,'Werkpakket 5'!$L:$L)+SUMIF(Projectmanagement!$C:$C,$K29,Projectmanagement!$L:$L)+SUMIF('Materiële kosten'!$C:$C,$K29,'Materiële kosten'!F:F)</f>
        <v>0</v>
      </c>
      <c r="N29" s="172"/>
      <c r="O29" s="172"/>
      <c r="P29" s="198" t="str">
        <f>IF(Tabel6[[#This Row],[Gerealiseerde kosten]]-Tabel6[[#This Row],[Cofinanciering in kind]]-Tabel6[[#This Row],[Cofinanciering in cash]]=0,"",Tabel6[[#This Row],[Gerealiseerde kosten]]-Tabel6[[#This Row],[Cofinanciering in kind]]-Tabel6[[#This Row],[Cofinanciering in cash]])</f>
        <v/>
      </c>
    </row>
    <row r="30" spans="2:16">
      <c r="B30" s="157">
        <v>1</v>
      </c>
      <c r="C30" s="70"/>
      <c r="D30" s="70"/>
      <c r="E30" s="185">
        <f>SUMIF('Werkpakket 1'!$C:$C,$C30,'Werkpakket 1'!$H:$H)+SUMIF('Werkpakket 2'!$C:$C,$C30,'Werkpakket 2'!$H:$H)+SUMIF('Werkpakket 3'!$C:$C,$C30,'Werkpakket 3'!$H:$H)+SUMIF('Werkpakket 4'!$C:$C,$C30,'Werkpakket 4'!$H:$H)+SUMIF('Werkpakket 5'!$C:$C,$C30,'Werkpakket 5'!$H:$H)+SUMIF(Projectmanagement!$C:$C,$C30,Projectmanagement!$H:$H)+SUMIF('Materiële kosten'!C:C,$C30,'Materiële kosten'!D:D)</f>
        <v>0</v>
      </c>
      <c r="F30" s="186"/>
      <c r="G30" s="186"/>
      <c r="H30" s="198" t="str">
        <f>IF(Tabel3[[#This Row],[Begrote kosten]]-Tabel3[[#This Row],[Cofinanciering in kind]]-Tabel3[[#This Row],[Cofinanciering in cash]]=0,"",Tabel3[[#This Row],[Begrote kosten]]-Tabel3[[#This Row],[Cofinanciering in kind]]-Tabel3[[#This Row],[Cofinanciering in cash]])</f>
        <v/>
      </c>
      <c r="J30" s="239">
        <v>1</v>
      </c>
      <c r="K30" s="70"/>
      <c r="L30" s="70"/>
      <c r="M30" s="196">
        <f>SUMIF('Werkpakket 1'!$C:$C,$K30,'Werkpakket 1'!$L:$L)+SUMIF('Werkpakket 2'!$C:$C,$K30,'Werkpakket 2'!$L:$L)+SUMIF('Werkpakket 3'!$C:$C,$K30,'Werkpakket 3'!$L:$L)+SUMIF('Werkpakket 4'!$C:$C,$K30,'Werkpakket 4'!$L:$L)+SUMIF('Werkpakket 5'!$C:$C,$K30,'Werkpakket 5'!$L:$L)+SUMIF(Projectmanagement!$C:$C,$K30,Projectmanagement!$L:$L)+SUMIF('Materiële kosten'!$C:$C,$K30,'Materiële kosten'!F:F)</f>
        <v>0</v>
      </c>
      <c r="N30" s="158"/>
      <c r="O30" s="158"/>
      <c r="P30" s="198" t="str">
        <f>IF(Tabel6[[#This Row],[Gerealiseerde kosten]]-Tabel6[[#This Row],[Cofinanciering in kind]]-Tabel6[[#This Row],[Cofinanciering in cash]]=0,"",Tabel6[[#This Row],[Gerealiseerde kosten]]-Tabel6[[#This Row],[Cofinanciering in kind]]-Tabel6[[#This Row],[Cofinanciering in cash]])</f>
        <v/>
      </c>
    </row>
    <row r="31" spans="2:16">
      <c r="B31" s="157">
        <v>2</v>
      </c>
      <c r="C31" s="71"/>
      <c r="D31" s="71"/>
      <c r="E31" s="185">
        <f>SUMIF('Werkpakket 1'!$C:$C,$C31,'Werkpakket 1'!$H:$H)+SUMIF('Werkpakket 2'!$C:$C,$C31,'Werkpakket 2'!$H:$H)+SUMIF('Werkpakket 3'!$C:$C,$C31,'Werkpakket 3'!$H:$H)+SUMIF('Werkpakket 4'!$C:$C,$C31,'Werkpakket 4'!$H:$H)+SUMIF('Werkpakket 5'!$C:$C,$C31,'Werkpakket 5'!$H:$H)+SUMIF(Projectmanagement!$C:$C,$C31,Projectmanagement!$H:$H)+SUMIF('Materiële kosten'!C:C,$C31,'Materiële kosten'!D:D)</f>
        <v>0</v>
      </c>
      <c r="F31" s="186"/>
      <c r="G31" s="186"/>
      <c r="H31" s="198" t="str">
        <f>IF(Tabel3[[#This Row],[Begrote kosten]]-Tabel3[[#This Row],[Cofinanciering in kind]]-Tabel3[[#This Row],[Cofinanciering in cash]]=0,"",Tabel3[[#This Row],[Begrote kosten]]-Tabel3[[#This Row],[Cofinanciering in kind]]-Tabel3[[#This Row],[Cofinanciering in cash]])</f>
        <v/>
      </c>
      <c r="J31" s="239">
        <v>2</v>
      </c>
      <c r="K31" s="71"/>
      <c r="L31" s="71"/>
      <c r="M31" s="196">
        <f>SUMIF('Werkpakket 1'!$C:$C,$K31,'Werkpakket 1'!$L:$L)+SUMIF('Werkpakket 2'!$C:$C,$K31,'Werkpakket 2'!$L:$L)+SUMIF('Werkpakket 3'!$C:$C,$K31,'Werkpakket 3'!$L:$L)+SUMIF('Werkpakket 4'!$C:$C,$K31,'Werkpakket 4'!$L:$L)+SUMIF('Werkpakket 5'!$C:$C,$K31,'Werkpakket 5'!$L:$L)+SUMIF(Projectmanagement!$C:$C,$K31,Projectmanagement!$L:$L)+SUMIF('Materiële kosten'!$C:$C,$K31,'Materiële kosten'!F:F)</f>
        <v>0</v>
      </c>
      <c r="N31" s="158"/>
      <c r="O31" s="158"/>
      <c r="P31" s="198" t="str">
        <f>IF(Tabel6[[#This Row],[Gerealiseerde kosten]]-Tabel6[[#This Row],[Cofinanciering in kind]]-Tabel6[[#This Row],[Cofinanciering in cash]]=0,"",Tabel6[[#This Row],[Gerealiseerde kosten]]-Tabel6[[#This Row],[Cofinanciering in kind]]-Tabel6[[#This Row],[Cofinanciering in cash]])</f>
        <v/>
      </c>
    </row>
    <row r="32" spans="2:16">
      <c r="B32" s="157">
        <v>3</v>
      </c>
      <c r="C32" s="71"/>
      <c r="D32" s="71"/>
      <c r="E32" s="185">
        <f>SUMIF('Werkpakket 1'!$C:$C,$C32,'Werkpakket 1'!$H:$H)+SUMIF('Werkpakket 2'!$C:$C,$C32,'Werkpakket 2'!$H:$H)+SUMIF('Werkpakket 3'!$C:$C,$C32,'Werkpakket 3'!$H:$H)+SUMIF('Werkpakket 4'!$C:$C,$C32,'Werkpakket 4'!$H:$H)+SUMIF('Werkpakket 5'!$C:$C,$C32,'Werkpakket 5'!$H:$H)+SUMIF(Projectmanagement!$C:$C,$C32,Projectmanagement!$H:$H)+SUMIF('Materiële kosten'!C:C,$C32,'Materiële kosten'!D:D)</f>
        <v>0</v>
      </c>
      <c r="F32" s="186"/>
      <c r="G32" s="186"/>
      <c r="H32" s="198" t="str">
        <f>IF(Tabel3[[#This Row],[Begrote kosten]]-Tabel3[[#This Row],[Cofinanciering in kind]]-Tabel3[[#This Row],[Cofinanciering in cash]]=0,"",Tabel3[[#This Row],[Begrote kosten]]-Tabel3[[#This Row],[Cofinanciering in kind]]-Tabel3[[#This Row],[Cofinanciering in cash]])</f>
        <v/>
      </c>
      <c r="J32" s="239">
        <v>3</v>
      </c>
      <c r="K32" s="71"/>
      <c r="L32" s="71"/>
      <c r="M32" s="196">
        <f>SUMIF('Werkpakket 1'!$C:$C,$K32,'Werkpakket 1'!$L:$L)+SUMIF('Werkpakket 2'!$C:$C,$K32,'Werkpakket 2'!$L:$L)+SUMIF('Werkpakket 3'!$C:$C,$K32,'Werkpakket 3'!$L:$L)+SUMIF('Werkpakket 4'!$C:$C,$K32,'Werkpakket 4'!$L:$L)+SUMIF('Werkpakket 5'!$C:$C,$K32,'Werkpakket 5'!$L:$L)+SUMIF(Projectmanagement!$C:$C,$K32,Projectmanagement!$L:$L)+SUMIF('Materiële kosten'!$C:$C,$K32,'Materiële kosten'!F:F)</f>
        <v>0</v>
      </c>
      <c r="N32" s="158"/>
      <c r="O32" s="158"/>
      <c r="P32" s="198" t="str">
        <f>IF(Tabel6[[#This Row],[Gerealiseerde kosten]]-Tabel6[[#This Row],[Cofinanciering in kind]]-Tabel6[[#This Row],[Cofinanciering in cash]]=0,"",Tabel6[[#This Row],[Gerealiseerde kosten]]-Tabel6[[#This Row],[Cofinanciering in kind]]-Tabel6[[#This Row],[Cofinanciering in cash]])</f>
        <v/>
      </c>
    </row>
    <row r="33" spans="2:16">
      <c r="B33" s="157">
        <v>4</v>
      </c>
      <c r="C33" s="71"/>
      <c r="D33" s="71"/>
      <c r="E33" s="185">
        <f>SUMIF('Werkpakket 1'!$C:$C,$C33,'Werkpakket 1'!$H:$H)+SUMIF('Werkpakket 2'!$C:$C,$C33,'Werkpakket 2'!$H:$H)+SUMIF('Werkpakket 3'!$C:$C,$C33,'Werkpakket 3'!$H:$H)+SUMIF('Werkpakket 4'!$C:$C,$C33,'Werkpakket 4'!$H:$H)+SUMIF('Werkpakket 5'!$C:$C,$C33,'Werkpakket 5'!$H:$H)+SUMIF(Projectmanagement!$C:$C,$C33,Projectmanagement!$H:$H)+SUMIF('Materiële kosten'!C:C,$C33,'Materiële kosten'!D:D)</f>
        <v>0</v>
      </c>
      <c r="F33" s="186"/>
      <c r="G33" s="186"/>
      <c r="H33" s="198" t="str">
        <f>IF(Tabel3[[#This Row],[Begrote kosten]]-Tabel3[[#This Row],[Cofinanciering in kind]]-Tabel3[[#This Row],[Cofinanciering in cash]]=0,"",Tabel3[[#This Row],[Begrote kosten]]-Tabel3[[#This Row],[Cofinanciering in kind]]-Tabel3[[#This Row],[Cofinanciering in cash]])</f>
        <v/>
      </c>
      <c r="J33" s="239">
        <v>4</v>
      </c>
      <c r="K33" s="71"/>
      <c r="L33" s="71"/>
      <c r="M33" s="196">
        <f>SUMIF('Werkpakket 1'!$C:$C,$K33,'Werkpakket 1'!$L:$L)+SUMIF('Werkpakket 2'!$C:$C,$K33,'Werkpakket 2'!$L:$L)+SUMIF('Werkpakket 3'!$C:$C,$K33,'Werkpakket 3'!$L:$L)+SUMIF('Werkpakket 4'!$C:$C,$K33,'Werkpakket 4'!$L:$L)+SUMIF('Werkpakket 5'!$C:$C,$K33,'Werkpakket 5'!$L:$L)+SUMIF(Projectmanagement!$C:$C,$K33,Projectmanagement!$L:$L)+SUMIF('Materiële kosten'!$C:$C,$K33,'Materiële kosten'!F:F)</f>
        <v>0</v>
      </c>
      <c r="N33" s="158"/>
      <c r="O33" s="158"/>
      <c r="P33" s="198" t="str">
        <f>IF(Tabel6[[#This Row],[Gerealiseerde kosten]]-Tabel6[[#This Row],[Cofinanciering in kind]]-Tabel6[[#This Row],[Cofinanciering in cash]]=0,"",Tabel6[[#This Row],[Gerealiseerde kosten]]-Tabel6[[#This Row],[Cofinanciering in kind]]-Tabel6[[#This Row],[Cofinanciering in cash]])</f>
        <v/>
      </c>
    </row>
    <row r="34" spans="2:16">
      <c r="B34" s="157">
        <v>5</v>
      </c>
      <c r="C34" s="71"/>
      <c r="D34" s="71"/>
      <c r="E34" s="185">
        <f>SUMIF('Werkpakket 1'!$C:$C,$C34,'Werkpakket 1'!$H:$H)+SUMIF('Werkpakket 2'!$C:$C,$C34,'Werkpakket 2'!$H:$H)+SUMIF('Werkpakket 3'!$C:$C,$C34,'Werkpakket 3'!$H:$H)+SUMIF('Werkpakket 4'!$C:$C,$C34,'Werkpakket 4'!$H:$H)+SUMIF('Werkpakket 5'!$C:$C,$C34,'Werkpakket 5'!$H:$H)+SUMIF(Projectmanagement!$C:$C,$C34,Projectmanagement!$H:$H)+SUMIF('Materiële kosten'!C:C,$C34,'Materiële kosten'!D:D)</f>
        <v>0</v>
      </c>
      <c r="F34" s="186"/>
      <c r="G34" s="186"/>
      <c r="H34" s="198" t="str">
        <f>IF(Tabel3[[#This Row],[Begrote kosten]]-Tabel3[[#This Row],[Cofinanciering in kind]]-Tabel3[[#This Row],[Cofinanciering in cash]]=0,"",Tabel3[[#This Row],[Begrote kosten]]-Tabel3[[#This Row],[Cofinanciering in kind]]-Tabel3[[#This Row],[Cofinanciering in cash]])</f>
        <v/>
      </c>
      <c r="J34" s="239">
        <v>5</v>
      </c>
      <c r="K34" s="71"/>
      <c r="L34" s="71"/>
      <c r="M34" s="196">
        <f>SUMIF('Werkpakket 1'!$C:$C,$K34,'Werkpakket 1'!$L:$L)+SUMIF('Werkpakket 2'!$C:$C,$K34,'Werkpakket 2'!$L:$L)+SUMIF('Werkpakket 3'!$C:$C,$K34,'Werkpakket 3'!$L:$L)+SUMIF('Werkpakket 4'!$C:$C,$K34,'Werkpakket 4'!$L:$L)+SUMIF('Werkpakket 5'!$C:$C,$K34,'Werkpakket 5'!$L:$L)+SUMIF(Projectmanagement!$C:$C,$K34,Projectmanagement!$L:$L)+SUMIF('Materiële kosten'!$C:$C,$K34,'Materiële kosten'!F:F)</f>
        <v>0</v>
      </c>
      <c r="N34" s="158"/>
      <c r="O34" s="158"/>
      <c r="P34" s="198" t="str">
        <f>IF(Tabel6[[#This Row],[Gerealiseerde kosten]]-Tabel6[[#This Row],[Cofinanciering in kind]]-Tabel6[[#This Row],[Cofinanciering in cash]]=0,"",Tabel6[[#This Row],[Gerealiseerde kosten]]-Tabel6[[#This Row],[Cofinanciering in kind]]-Tabel6[[#This Row],[Cofinanciering in cash]])</f>
        <v/>
      </c>
    </row>
    <row r="35" spans="2:16">
      <c r="B35" s="157">
        <v>6</v>
      </c>
      <c r="C35" s="71"/>
      <c r="D35" s="71"/>
      <c r="E35" s="185">
        <f>SUMIF('Werkpakket 1'!$C:$C,$C35,'Werkpakket 1'!$H:$H)+SUMIF('Werkpakket 2'!$C:$C,$C35,'Werkpakket 2'!$H:$H)+SUMIF('Werkpakket 3'!$C:$C,$C35,'Werkpakket 3'!$H:$H)+SUMIF('Werkpakket 4'!$C:$C,$C35,'Werkpakket 4'!$H:$H)+SUMIF('Werkpakket 5'!$C:$C,$C35,'Werkpakket 5'!$H:$H)+SUMIF(Projectmanagement!$C:$C,$C35,Projectmanagement!$H:$H)+SUMIF('Materiële kosten'!C:C,$C35,'Materiële kosten'!D:D)</f>
        <v>0</v>
      </c>
      <c r="F35" s="186"/>
      <c r="G35" s="186"/>
      <c r="H35" s="198" t="str">
        <f>IF(Tabel3[[#This Row],[Begrote kosten]]-Tabel3[[#This Row],[Cofinanciering in kind]]-Tabel3[[#This Row],[Cofinanciering in cash]]=0,"",Tabel3[[#This Row],[Begrote kosten]]-Tabel3[[#This Row],[Cofinanciering in kind]]-Tabel3[[#This Row],[Cofinanciering in cash]])</f>
        <v/>
      </c>
      <c r="J35" s="239">
        <v>6</v>
      </c>
      <c r="K35" s="71"/>
      <c r="L35" s="71"/>
      <c r="M35" s="196">
        <f>SUMIF('Werkpakket 1'!$C:$C,$K35,'Werkpakket 1'!$L:$L)+SUMIF('Werkpakket 2'!$C:$C,$K35,'Werkpakket 2'!$L:$L)+SUMIF('Werkpakket 3'!$C:$C,$K35,'Werkpakket 3'!$L:$L)+SUMIF('Werkpakket 4'!$C:$C,$K35,'Werkpakket 4'!$L:$L)+SUMIF('Werkpakket 5'!$C:$C,$K35,'Werkpakket 5'!$L:$L)+SUMIF(Projectmanagement!$C:$C,$K35,Projectmanagement!$L:$L)+SUMIF('Materiële kosten'!$C:$C,$K35,'Materiële kosten'!F:F)</f>
        <v>0</v>
      </c>
      <c r="N35" s="158"/>
      <c r="O35" s="158"/>
      <c r="P35" s="198" t="str">
        <f>IF(Tabel6[[#This Row],[Gerealiseerde kosten]]-Tabel6[[#This Row],[Cofinanciering in kind]]-Tabel6[[#This Row],[Cofinanciering in cash]]=0,"",Tabel6[[#This Row],[Gerealiseerde kosten]]-Tabel6[[#This Row],[Cofinanciering in kind]]-Tabel6[[#This Row],[Cofinanciering in cash]])</f>
        <v/>
      </c>
    </row>
    <row r="36" spans="2:16">
      <c r="B36" s="157">
        <v>7</v>
      </c>
      <c r="C36" s="71"/>
      <c r="D36" s="71"/>
      <c r="E36" s="185">
        <f>SUMIF('Werkpakket 1'!$C:$C,$C36,'Werkpakket 1'!$H:$H)+SUMIF('Werkpakket 2'!$C:$C,$C36,'Werkpakket 2'!$H:$H)+SUMIF('Werkpakket 3'!$C:$C,$C36,'Werkpakket 3'!$H:$H)+SUMIF('Werkpakket 4'!$C:$C,$C36,'Werkpakket 4'!$H:$H)+SUMIF('Werkpakket 5'!$C:$C,$C36,'Werkpakket 5'!$H:$H)+SUMIF(Projectmanagement!$C:$C,$C36,Projectmanagement!$H:$H)+SUMIF('Materiële kosten'!C:C,$C36,'Materiële kosten'!D:D)</f>
        <v>0</v>
      </c>
      <c r="F36" s="186"/>
      <c r="G36" s="186"/>
      <c r="H36" s="198" t="str">
        <f>IF(Tabel3[[#This Row],[Begrote kosten]]-Tabel3[[#This Row],[Cofinanciering in kind]]-Tabel3[[#This Row],[Cofinanciering in cash]]=0,"",Tabel3[[#This Row],[Begrote kosten]]-Tabel3[[#This Row],[Cofinanciering in kind]]-Tabel3[[#This Row],[Cofinanciering in cash]])</f>
        <v/>
      </c>
      <c r="J36" s="239">
        <v>7</v>
      </c>
      <c r="K36" s="71"/>
      <c r="L36" s="71"/>
      <c r="M36" s="196">
        <f>SUMIF('Werkpakket 1'!$C:$C,$K36,'Werkpakket 1'!$L:$L)+SUMIF('Werkpakket 2'!$C:$C,$K36,'Werkpakket 2'!$L:$L)+SUMIF('Werkpakket 3'!$C:$C,$K36,'Werkpakket 3'!$L:$L)+SUMIF('Werkpakket 4'!$C:$C,$K36,'Werkpakket 4'!$L:$L)+SUMIF('Werkpakket 5'!$C:$C,$K36,'Werkpakket 5'!$L:$L)+SUMIF(Projectmanagement!$C:$C,$K36,Projectmanagement!$L:$L)+SUMIF('Materiële kosten'!$C:$C,$K36,'Materiële kosten'!F:F)</f>
        <v>0</v>
      </c>
      <c r="N36" s="158"/>
      <c r="O36" s="158"/>
      <c r="P36" s="198" t="str">
        <f>IF(Tabel6[[#This Row],[Gerealiseerde kosten]]-Tabel6[[#This Row],[Cofinanciering in kind]]-Tabel6[[#This Row],[Cofinanciering in cash]]=0,"",Tabel6[[#This Row],[Gerealiseerde kosten]]-Tabel6[[#This Row],[Cofinanciering in kind]]-Tabel6[[#This Row],[Cofinanciering in cash]])</f>
        <v/>
      </c>
    </row>
    <row r="37" spans="2:16">
      <c r="B37" s="157">
        <v>8</v>
      </c>
      <c r="C37" s="154"/>
      <c r="D37" s="154"/>
      <c r="E37" s="185">
        <f>SUMIF('Werkpakket 1'!$C:$C,$C37,'Werkpakket 1'!$H:$H)+SUMIF('Werkpakket 2'!$C:$C,$C37,'Werkpakket 2'!$H:$H)+SUMIF('Werkpakket 3'!$C:$C,$C37,'Werkpakket 3'!$H:$H)+SUMIF('Werkpakket 4'!$C:$C,$C37,'Werkpakket 4'!$H:$H)+SUMIF('Werkpakket 5'!$C:$C,$C37,'Werkpakket 5'!$H:$H)+SUMIF(Projectmanagement!$C:$C,$C37,Projectmanagement!$H:$H)+SUMIF('Materiële kosten'!C:C,$C37,'Materiële kosten'!D:D)</f>
        <v>0</v>
      </c>
      <c r="F37" s="186"/>
      <c r="G37" s="186"/>
      <c r="H37" s="198" t="str">
        <f>IF(Tabel3[[#This Row],[Begrote kosten]]-Tabel3[[#This Row],[Cofinanciering in kind]]-Tabel3[[#This Row],[Cofinanciering in cash]]=0,"",Tabel3[[#This Row],[Begrote kosten]]-Tabel3[[#This Row],[Cofinanciering in kind]]-Tabel3[[#This Row],[Cofinanciering in cash]])</f>
        <v/>
      </c>
      <c r="J37" s="239">
        <v>8</v>
      </c>
      <c r="K37" s="154"/>
      <c r="L37" s="154"/>
      <c r="M37" s="196">
        <f>SUMIF('Werkpakket 1'!$C:$C,$K37,'Werkpakket 1'!$L:$L)+SUMIF('Werkpakket 2'!$C:$C,$K37,'Werkpakket 2'!$L:$L)+SUMIF('Werkpakket 3'!$C:$C,$K37,'Werkpakket 3'!$L:$L)+SUMIF('Werkpakket 4'!$C:$C,$K37,'Werkpakket 4'!$L:$L)+SUMIF('Werkpakket 5'!$C:$C,$K37,'Werkpakket 5'!$L:$L)+SUMIF(Projectmanagement!$C:$C,$K37,Projectmanagement!$L:$L)+SUMIF('Materiële kosten'!$C:$C,$K37,'Materiële kosten'!F:F)</f>
        <v>0</v>
      </c>
      <c r="N37" s="158"/>
      <c r="O37" s="158"/>
      <c r="P37" s="198" t="str">
        <f>IF(Tabel6[[#This Row],[Gerealiseerde kosten]]-Tabel6[[#This Row],[Cofinanciering in kind]]-Tabel6[[#This Row],[Cofinanciering in cash]]=0,"",Tabel6[[#This Row],[Gerealiseerde kosten]]-Tabel6[[#This Row],[Cofinanciering in kind]]-Tabel6[[#This Row],[Cofinanciering in cash]])</f>
        <v/>
      </c>
    </row>
    <row r="38" spans="2:16">
      <c r="B38" s="157">
        <v>9</v>
      </c>
      <c r="C38" s="154"/>
      <c r="D38" s="154"/>
      <c r="E38" s="185">
        <f>SUMIF('Werkpakket 1'!$C:$C,$C38,'Werkpakket 1'!$H:$H)+SUMIF('Werkpakket 2'!$C:$C,$C38,'Werkpakket 2'!$H:$H)+SUMIF('Werkpakket 3'!$C:$C,$C38,'Werkpakket 3'!$H:$H)+SUMIF('Werkpakket 4'!$C:$C,$C38,'Werkpakket 4'!$H:$H)+SUMIF('Werkpakket 5'!$C:$C,$C38,'Werkpakket 5'!$H:$H)+SUMIF(Projectmanagement!$C:$C,$C38,Projectmanagement!$H:$H)+SUMIF('Materiële kosten'!C:C,$C38,'Materiële kosten'!D:D)</f>
        <v>0</v>
      </c>
      <c r="F38" s="186"/>
      <c r="G38" s="186"/>
      <c r="H38" s="198" t="str">
        <f>IF(Tabel3[[#This Row],[Begrote kosten]]-Tabel3[[#This Row],[Cofinanciering in kind]]-Tabel3[[#This Row],[Cofinanciering in cash]]=0,"",Tabel3[[#This Row],[Begrote kosten]]-Tabel3[[#This Row],[Cofinanciering in kind]]-Tabel3[[#This Row],[Cofinanciering in cash]])</f>
        <v/>
      </c>
      <c r="J38" s="239">
        <v>9</v>
      </c>
      <c r="K38" s="154"/>
      <c r="L38" s="154"/>
      <c r="M38" s="196">
        <f>SUMIF('Werkpakket 1'!$C:$C,$K38,'Werkpakket 1'!$L:$L)+SUMIF('Werkpakket 2'!$C:$C,$K38,'Werkpakket 2'!$L:$L)+SUMIF('Werkpakket 3'!$C:$C,$K38,'Werkpakket 3'!$L:$L)+SUMIF('Werkpakket 4'!$C:$C,$K38,'Werkpakket 4'!$L:$L)+SUMIF('Werkpakket 5'!$C:$C,$K38,'Werkpakket 5'!$L:$L)+SUMIF(Projectmanagement!$C:$C,$K38,Projectmanagement!$L:$L)+SUMIF('Materiële kosten'!$C:$C,$K38,'Materiële kosten'!F:F)</f>
        <v>0</v>
      </c>
      <c r="N38" s="158"/>
      <c r="O38" s="158"/>
      <c r="P38" s="198" t="str">
        <f>IF(Tabel6[[#This Row],[Gerealiseerde kosten]]-Tabel6[[#This Row],[Cofinanciering in kind]]-Tabel6[[#This Row],[Cofinanciering in cash]]=0,"",Tabel6[[#This Row],[Gerealiseerde kosten]]-Tabel6[[#This Row],[Cofinanciering in kind]]-Tabel6[[#This Row],[Cofinanciering in cash]])</f>
        <v/>
      </c>
    </row>
    <row r="39" spans="2:16">
      <c r="B39" s="157">
        <v>10</v>
      </c>
      <c r="C39" s="154"/>
      <c r="D39" s="154"/>
      <c r="E39" s="185">
        <f>SUMIF('Werkpakket 1'!$C:$C,$C39,'Werkpakket 1'!$H:$H)+SUMIF('Werkpakket 2'!$C:$C,$C39,'Werkpakket 2'!$H:$H)+SUMIF('Werkpakket 3'!$C:$C,$C39,'Werkpakket 3'!$H:$H)+SUMIF('Werkpakket 4'!$C:$C,$C39,'Werkpakket 4'!$H:$H)+SUMIF('Werkpakket 5'!$C:$C,$C39,'Werkpakket 5'!$H:$H)+SUMIF(Projectmanagement!$C:$C,$C39,Projectmanagement!$H:$H)+SUMIF('Materiële kosten'!C:C,$C39,'Materiële kosten'!D:D)</f>
        <v>0</v>
      </c>
      <c r="F39" s="186"/>
      <c r="G39" s="186"/>
      <c r="H39" s="198" t="str">
        <f>IF(Tabel3[[#This Row],[Begrote kosten]]-Tabel3[[#This Row],[Cofinanciering in kind]]-Tabel3[[#This Row],[Cofinanciering in cash]]=0,"",Tabel3[[#This Row],[Begrote kosten]]-Tabel3[[#This Row],[Cofinanciering in kind]]-Tabel3[[#This Row],[Cofinanciering in cash]])</f>
        <v/>
      </c>
      <c r="J39" s="239">
        <v>10</v>
      </c>
      <c r="K39" s="154"/>
      <c r="L39" s="154"/>
      <c r="M39" s="196">
        <f>SUMIF('Werkpakket 1'!$C:$C,$K39,'Werkpakket 1'!$L:$L)+SUMIF('Werkpakket 2'!$C:$C,$K39,'Werkpakket 2'!$L:$L)+SUMIF('Werkpakket 3'!$C:$C,$K39,'Werkpakket 3'!$L:$L)+SUMIF('Werkpakket 4'!$C:$C,$K39,'Werkpakket 4'!$L:$L)+SUMIF('Werkpakket 5'!$C:$C,$K39,'Werkpakket 5'!$L:$L)+SUMIF(Projectmanagement!$C:$C,$K39,Projectmanagement!$L:$L)+SUMIF('Materiële kosten'!$C:$C,$K39,'Materiële kosten'!F:F)</f>
        <v>0</v>
      </c>
      <c r="N39" s="158"/>
      <c r="O39" s="158"/>
      <c r="P39" s="198" t="str">
        <f>IF(Tabel6[[#This Row],[Gerealiseerde kosten]]-Tabel6[[#This Row],[Cofinanciering in kind]]-Tabel6[[#This Row],[Cofinanciering in cash]]=0,"",Tabel6[[#This Row],[Gerealiseerde kosten]]-Tabel6[[#This Row],[Cofinanciering in kind]]-Tabel6[[#This Row],[Cofinanciering in cash]])</f>
        <v/>
      </c>
    </row>
    <row r="40" spans="2:16">
      <c r="B40" s="157">
        <v>11</v>
      </c>
      <c r="C40" s="154"/>
      <c r="D40" s="154"/>
      <c r="E40" s="185">
        <f>SUMIF('Werkpakket 1'!$C:$C,$C40,'Werkpakket 1'!$H:$H)+SUMIF('Werkpakket 2'!$C:$C,$C40,'Werkpakket 2'!$H:$H)+SUMIF('Werkpakket 3'!$C:$C,$C40,'Werkpakket 3'!$H:$H)+SUMIF('Werkpakket 4'!$C:$C,$C40,'Werkpakket 4'!$H:$H)+SUMIF('Werkpakket 5'!$C:$C,$C40,'Werkpakket 5'!$H:$H)+SUMIF(Projectmanagement!$C:$C,$C40,Projectmanagement!$H:$H)+SUMIF('Materiële kosten'!C:C,$C40,'Materiële kosten'!D:D)</f>
        <v>0</v>
      </c>
      <c r="F40" s="186"/>
      <c r="G40" s="186"/>
      <c r="H40" s="198" t="str">
        <f>IF(Tabel3[[#This Row],[Begrote kosten]]-Tabel3[[#This Row],[Cofinanciering in kind]]-Tabel3[[#This Row],[Cofinanciering in cash]]=0,"",Tabel3[[#This Row],[Begrote kosten]]-Tabel3[[#This Row],[Cofinanciering in kind]]-Tabel3[[#This Row],[Cofinanciering in cash]])</f>
        <v/>
      </c>
      <c r="J40" s="239">
        <v>11</v>
      </c>
      <c r="K40" s="154"/>
      <c r="L40" s="154"/>
      <c r="M40" s="196">
        <f>SUMIF('Werkpakket 1'!$C:$C,$K40,'Werkpakket 1'!$L:$L)+SUMIF('Werkpakket 2'!$C:$C,$K40,'Werkpakket 2'!$L:$L)+SUMIF('Werkpakket 3'!$C:$C,$K40,'Werkpakket 3'!$L:$L)+SUMIF('Werkpakket 4'!$C:$C,$K40,'Werkpakket 4'!$L:$L)+SUMIF('Werkpakket 5'!$C:$C,$K40,'Werkpakket 5'!$L:$L)+SUMIF(Projectmanagement!$C:$C,$K40,Projectmanagement!$L:$L)+SUMIF('Materiële kosten'!$C:$C,$K40,'Materiële kosten'!F:F)</f>
        <v>0</v>
      </c>
      <c r="N40" s="158"/>
      <c r="O40" s="158"/>
      <c r="P40" s="198" t="str">
        <f>IF(Tabel6[[#This Row],[Gerealiseerde kosten]]-Tabel6[[#This Row],[Cofinanciering in kind]]-Tabel6[[#This Row],[Cofinanciering in cash]]=0,"",Tabel6[[#This Row],[Gerealiseerde kosten]]-Tabel6[[#This Row],[Cofinanciering in kind]]-Tabel6[[#This Row],[Cofinanciering in cash]])</f>
        <v/>
      </c>
    </row>
    <row r="41" spans="2:16">
      <c r="B41" s="157">
        <v>12</v>
      </c>
      <c r="C41" s="154"/>
      <c r="D41" s="154"/>
      <c r="E41" s="185">
        <f>SUMIF('Werkpakket 1'!$C:$C,$C41,'Werkpakket 1'!$H:$H)+SUMIF('Werkpakket 2'!$C:$C,$C41,'Werkpakket 2'!$H:$H)+SUMIF('Werkpakket 3'!$C:$C,$C41,'Werkpakket 3'!$H:$H)+SUMIF('Werkpakket 4'!$C:$C,$C41,'Werkpakket 4'!$H:$H)+SUMIF('Werkpakket 5'!$C:$C,$C41,'Werkpakket 5'!$H:$H)+SUMIF(Projectmanagement!$C:$C,$C41,Projectmanagement!$H:$H)+SUMIF('Materiële kosten'!C:C,$C41,'Materiële kosten'!D:D)</f>
        <v>0</v>
      </c>
      <c r="F41" s="186"/>
      <c r="G41" s="186"/>
      <c r="H41" s="198" t="str">
        <f>IF(Tabel3[[#This Row],[Begrote kosten]]-Tabel3[[#This Row],[Cofinanciering in kind]]-Tabel3[[#This Row],[Cofinanciering in cash]]=0,"",Tabel3[[#This Row],[Begrote kosten]]-Tabel3[[#This Row],[Cofinanciering in kind]]-Tabel3[[#This Row],[Cofinanciering in cash]])</f>
        <v/>
      </c>
      <c r="J41" s="239">
        <v>12</v>
      </c>
      <c r="K41" s="154"/>
      <c r="L41" s="154"/>
      <c r="M41" s="196">
        <f>SUMIF('Werkpakket 1'!$C:$C,$K41,'Werkpakket 1'!$L:$L)+SUMIF('Werkpakket 2'!$C:$C,$K41,'Werkpakket 2'!$L:$L)+SUMIF('Werkpakket 3'!$C:$C,$K41,'Werkpakket 3'!$L:$L)+SUMIF('Werkpakket 4'!$C:$C,$K41,'Werkpakket 4'!$L:$L)+SUMIF('Werkpakket 5'!$C:$C,$K41,'Werkpakket 5'!$L:$L)+SUMIF(Projectmanagement!$C:$C,$K41,Projectmanagement!$L:$L)+SUMIF('Materiële kosten'!$C:$C,$K41,'Materiële kosten'!F:F)</f>
        <v>0</v>
      </c>
      <c r="N41" s="158"/>
      <c r="O41" s="158"/>
      <c r="P41" s="198" t="str">
        <f>IF(Tabel6[[#This Row],[Gerealiseerde kosten]]-Tabel6[[#This Row],[Cofinanciering in kind]]-Tabel6[[#This Row],[Cofinanciering in cash]]=0,"",Tabel6[[#This Row],[Gerealiseerde kosten]]-Tabel6[[#This Row],[Cofinanciering in kind]]-Tabel6[[#This Row],[Cofinanciering in cash]])</f>
        <v/>
      </c>
    </row>
    <row r="42" spans="2:16">
      <c r="B42" s="157">
        <v>13</v>
      </c>
      <c r="C42" s="154"/>
      <c r="D42" s="154"/>
      <c r="E42" s="185">
        <f>SUMIF('Werkpakket 1'!$C:$C,$C42,'Werkpakket 1'!$H:$H)+SUMIF('Werkpakket 2'!$C:$C,$C42,'Werkpakket 2'!$H:$H)+SUMIF('Werkpakket 3'!$C:$C,$C42,'Werkpakket 3'!$H:$H)+SUMIF('Werkpakket 4'!$C:$C,$C42,'Werkpakket 4'!$H:$H)+SUMIF('Werkpakket 5'!$C:$C,$C42,'Werkpakket 5'!$H:$H)+SUMIF(Projectmanagement!$C:$C,$C42,Projectmanagement!$H:$H)+SUMIF('Materiële kosten'!C:C,$C42,'Materiële kosten'!D:D)</f>
        <v>0</v>
      </c>
      <c r="F42" s="186"/>
      <c r="G42" s="186"/>
      <c r="H42" s="198" t="str">
        <f>IF(Tabel3[[#This Row],[Begrote kosten]]-Tabel3[[#This Row],[Cofinanciering in kind]]-Tabel3[[#This Row],[Cofinanciering in cash]]=0,"",Tabel3[[#This Row],[Begrote kosten]]-Tabel3[[#This Row],[Cofinanciering in kind]]-Tabel3[[#This Row],[Cofinanciering in cash]])</f>
        <v/>
      </c>
      <c r="J42" s="239">
        <v>13</v>
      </c>
      <c r="K42" s="154"/>
      <c r="L42" s="154"/>
      <c r="M42" s="196">
        <f>SUMIF('Werkpakket 1'!$C:$C,$K42,'Werkpakket 1'!$L:$L)+SUMIF('Werkpakket 2'!$C:$C,$K42,'Werkpakket 2'!$L:$L)+SUMIF('Werkpakket 3'!$C:$C,$K42,'Werkpakket 3'!$L:$L)+SUMIF('Werkpakket 4'!$C:$C,$K42,'Werkpakket 4'!$L:$L)+SUMIF('Werkpakket 5'!$C:$C,$K42,'Werkpakket 5'!$L:$L)+SUMIF(Projectmanagement!$C:$C,$K42,Projectmanagement!$L:$L)+SUMIF('Materiële kosten'!$C:$C,$K42,'Materiële kosten'!F:F)</f>
        <v>0</v>
      </c>
      <c r="N42" s="158"/>
      <c r="O42" s="158"/>
      <c r="P42" s="198" t="str">
        <f>IF(Tabel6[[#This Row],[Gerealiseerde kosten]]-Tabel6[[#This Row],[Cofinanciering in kind]]-Tabel6[[#This Row],[Cofinanciering in cash]]=0,"",Tabel6[[#This Row],[Gerealiseerde kosten]]-Tabel6[[#This Row],[Cofinanciering in kind]]-Tabel6[[#This Row],[Cofinanciering in cash]])</f>
        <v/>
      </c>
    </row>
    <row r="43" spans="2:16">
      <c r="B43" s="157">
        <v>14</v>
      </c>
      <c r="C43" s="154"/>
      <c r="D43" s="154"/>
      <c r="E43" s="185">
        <f>SUMIF('Werkpakket 1'!$C:$C,$C43,'Werkpakket 1'!$H:$H)+SUMIF('Werkpakket 2'!$C:$C,$C43,'Werkpakket 2'!$H:$H)+SUMIF('Werkpakket 3'!$C:$C,$C43,'Werkpakket 3'!$H:$H)+SUMIF('Werkpakket 4'!$C:$C,$C43,'Werkpakket 4'!$H:$H)+SUMIF('Werkpakket 5'!$C:$C,$C43,'Werkpakket 5'!$H:$H)+SUMIF(Projectmanagement!$C:$C,$C43,Projectmanagement!$H:$H)+SUMIF('Materiële kosten'!C:C,$C43,'Materiële kosten'!D:D)</f>
        <v>0</v>
      </c>
      <c r="F43" s="186"/>
      <c r="G43" s="186"/>
      <c r="H43" s="198" t="str">
        <f>IF(Tabel3[[#This Row],[Begrote kosten]]-Tabel3[[#This Row],[Cofinanciering in kind]]-Tabel3[[#This Row],[Cofinanciering in cash]]=0,"",Tabel3[[#This Row],[Begrote kosten]]-Tabel3[[#This Row],[Cofinanciering in kind]]-Tabel3[[#This Row],[Cofinanciering in cash]])</f>
        <v/>
      </c>
      <c r="J43" s="239">
        <v>14</v>
      </c>
      <c r="K43" s="154"/>
      <c r="L43" s="154"/>
      <c r="M43" s="196">
        <f>SUMIF('Werkpakket 1'!$C:$C,$K43,'Werkpakket 1'!$L:$L)+SUMIF('Werkpakket 2'!$C:$C,$K43,'Werkpakket 2'!$L:$L)+SUMIF('Werkpakket 3'!$C:$C,$K43,'Werkpakket 3'!$L:$L)+SUMIF('Werkpakket 4'!$C:$C,$K43,'Werkpakket 4'!$L:$L)+SUMIF('Werkpakket 5'!$C:$C,$K43,'Werkpakket 5'!$L:$L)+SUMIF(Projectmanagement!$C:$C,$K43,Projectmanagement!$L:$L)+SUMIF('Materiële kosten'!$C:$C,$K43,'Materiële kosten'!F:F)</f>
        <v>0</v>
      </c>
      <c r="N43" s="158"/>
      <c r="O43" s="158"/>
      <c r="P43" s="198" t="str">
        <f>IF(Tabel6[[#This Row],[Gerealiseerde kosten]]-Tabel6[[#This Row],[Cofinanciering in kind]]-Tabel6[[#This Row],[Cofinanciering in cash]]=0,"",Tabel6[[#This Row],[Gerealiseerde kosten]]-Tabel6[[#This Row],[Cofinanciering in kind]]-Tabel6[[#This Row],[Cofinanciering in cash]])</f>
        <v/>
      </c>
    </row>
    <row r="44" spans="2:16">
      <c r="B44" s="157">
        <v>15</v>
      </c>
      <c r="C44" s="71"/>
      <c r="D44" s="71"/>
      <c r="E44" s="185">
        <f>SUMIF('Werkpakket 1'!$C:$C,$C44,'Werkpakket 1'!$H:$H)+SUMIF('Werkpakket 2'!$C:$C,$C44,'Werkpakket 2'!$H:$H)+SUMIF('Werkpakket 3'!$C:$C,$C44,'Werkpakket 3'!$H:$H)+SUMIF('Werkpakket 4'!$C:$C,$C44,'Werkpakket 4'!$H:$H)+SUMIF('Werkpakket 5'!$C:$C,$C44,'Werkpakket 5'!$H:$H)+SUMIF(Projectmanagement!$C:$C,$C44,Projectmanagement!$H:$H)+SUMIF('Materiële kosten'!C:C,$C44,'Materiële kosten'!D:D)</f>
        <v>0</v>
      </c>
      <c r="F44" s="186"/>
      <c r="G44" s="186"/>
      <c r="H44" s="198" t="str">
        <f>IF(Tabel3[[#This Row],[Begrote kosten]]-Tabel3[[#This Row],[Cofinanciering in kind]]-Tabel3[[#This Row],[Cofinanciering in cash]]=0,"",Tabel3[[#This Row],[Begrote kosten]]-Tabel3[[#This Row],[Cofinanciering in kind]]-Tabel3[[#This Row],[Cofinanciering in cash]])</f>
        <v/>
      </c>
      <c r="J44" s="239">
        <v>15</v>
      </c>
      <c r="K44" s="71"/>
      <c r="L44" s="71"/>
      <c r="M44" s="196">
        <f>SUMIF('Werkpakket 1'!$C:$C,$K44,'Werkpakket 1'!$L:$L)+SUMIF('Werkpakket 2'!$C:$C,$K44,'Werkpakket 2'!$L:$L)+SUMIF('Werkpakket 3'!$C:$C,$K44,'Werkpakket 3'!$L:$L)+SUMIF('Werkpakket 4'!$C:$C,$K44,'Werkpakket 4'!$L:$L)+SUMIF('Werkpakket 5'!$C:$C,$K44,'Werkpakket 5'!$L:$L)+SUMIF(Projectmanagement!$C:$C,$K44,Projectmanagement!$L:$L)+SUMIF('Materiële kosten'!$C:$C,$K44,'Materiële kosten'!F:F)</f>
        <v>0</v>
      </c>
      <c r="N44" s="158"/>
      <c r="O44" s="158"/>
      <c r="P44" s="198" t="str">
        <f>IF(Tabel6[[#This Row],[Gerealiseerde kosten]]-Tabel6[[#This Row],[Cofinanciering in kind]]-Tabel6[[#This Row],[Cofinanciering in cash]]=0,"",Tabel6[[#This Row],[Gerealiseerde kosten]]-Tabel6[[#This Row],[Cofinanciering in kind]]-Tabel6[[#This Row],[Cofinanciering in cash]])</f>
        <v/>
      </c>
    </row>
    <row r="45" spans="2:16">
      <c r="B45" s="157">
        <v>16</v>
      </c>
      <c r="C45" s="71"/>
      <c r="D45" s="71"/>
      <c r="E45" s="185">
        <f>SUMIF('Werkpakket 1'!$C:$C,$C45,'Werkpakket 1'!$H:$H)+SUMIF('Werkpakket 2'!$C:$C,$C45,'Werkpakket 2'!$H:$H)+SUMIF('Werkpakket 3'!$C:$C,$C45,'Werkpakket 3'!$H:$H)+SUMIF('Werkpakket 4'!$C:$C,$C45,'Werkpakket 4'!$H:$H)+SUMIF('Werkpakket 5'!$C:$C,$C45,'Werkpakket 5'!$H:$H)+SUMIF(Projectmanagement!$C:$C,$C45,Projectmanagement!$H:$H)+SUMIF('Materiële kosten'!C:C,$C45,'Materiële kosten'!D:D)</f>
        <v>0</v>
      </c>
      <c r="F45" s="186"/>
      <c r="G45" s="186"/>
      <c r="H45" s="198" t="str">
        <f>IF(Tabel3[[#This Row],[Begrote kosten]]-Tabel3[[#This Row],[Cofinanciering in kind]]-Tabel3[[#This Row],[Cofinanciering in cash]]=0,"",Tabel3[[#This Row],[Begrote kosten]]-Tabel3[[#This Row],[Cofinanciering in kind]]-Tabel3[[#This Row],[Cofinanciering in cash]])</f>
        <v/>
      </c>
      <c r="J45" s="239">
        <v>16</v>
      </c>
      <c r="K45" s="71"/>
      <c r="L45" s="71"/>
      <c r="M45" s="196">
        <f>SUMIF('Werkpakket 1'!$C:$C,$K45,'Werkpakket 1'!$L:$L)+SUMIF('Werkpakket 2'!$C:$C,$K45,'Werkpakket 2'!$L:$L)+SUMIF('Werkpakket 3'!$C:$C,$K45,'Werkpakket 3'!$L:$L)+SUMIF('Werkpakket 4'!$C:$C,$K45,'Werkpakket 4'!$L:$L)+SUMIF('Werkpakket 5'!$C:$C,$K45,'Werkpakket 5'!$L:$L)+SUMIF(Projectmanagement!$C:$C,$K45,Projectmanagement!$L:$L)+SUMIF('Materiële kosten'!$C:$C,$K45,'Materiële kosten'!F:F)</f>
        <v>0</v>
      </c>
      <c r="N45" s="158"/>
      <c r="O45" s="158"/>
      <c r="P45" s="198" t="str">
        <f>IF(Tabel6[[#This Row],[Gerealiseerde kosten]]-Tabel6[[#This Row],[Cofinanciering in kind]]-Tabel6[[#This Row],[Cofinanciering in cash]]=0,"",Tabel6[[#This Row],[Gerealiseerde kosten]]-Tabel6[[#This Row],[Cofinanciering in kind]]-Tabel6[[#This Row],[Cofinanciering in cash]])</f>
        <v/>
      </c>
    </row>
    <row r="46" spans="2:16">
      <c r="B46" s="157">
        <v>17</v>
      </c>
      <c r="C46" s="71"/>
      <c r="D46" s="71"/>
      <c r="E46" s="185">
        <f>SUMIF('Werkpakket 1'!$C:$C,$C46,'Werkpakket 1'!$H:$H)+SUMIF('Werkpakket 2'!$C:$C,$C46,'Werkpakket 2'!$H:$H)+SUMIF('Werkpakket 3'!$C:$C,$C46,'Werkpakket 3'!$H:$H)+SUMIF('Werkpakket 4'!$C:$C,$C46,'Werkpakket 4'!$H:$H)+SUMIF('Werkpakket 5'!$C:$C,$C46,'Werkpakket 5'!$H:$H)+SUMIF(Projectmanagement!$C:$C,$C46,Projectmanagement!$H:$H)+SUMIF('Materiële kosten'!C:C,$C46,'Materiële kosten'!D:D)</f>
        <v>0</v>
      </c>
      <c r="F46" s="186"/>
      <c r="G46" s="186"/>
      <c r="H46" s="198" t="str">
        <f>IF(Tabel3[[#This Row],[Begrote kosten]]-Tabel3[[#This Row],[Cofinanciering in kind]]-Tabel3[[#This Row],[Cofinanciering in cash]]=0,"",Tabel3[[#This Row],[Begrote kosten]]-Tabel3[[#This Row],[Cofinanciering in kind]]-Tabel3[[#This Row],[Cofinanciering in cash]])</f>
        <v/>
      </c>
      <c r="J46" s="239">
        <v>17</v>
      </c>
      <c r="K46" s="71"/>
      <c r="L46" s="71"/>
      <c r="M46" s="196">
        <f>SUMIF('Werkpakket 1'!$C:$C,$K46,'Werkpakket 1'!$L:$L)+SUMIF('Werkpakket 2'!$C:$C,$K46,'Werkpakket 2'!$L:$L)+SUMIF('Werkpakket 3'!$C:$C,$K46,'Werkpakket 3'!$L:$L)+SUMIF('Werkpakket 4'!$C:$C,$K46,'Werkpakket 4'!$L:$L)+SUMIF('Werkpakket 5'!$C:$C,$K46,'Werkpakket 5'!$L:$L)+SUMIF(Projectmanagement!$C:$C,$K46,Projectmanagement!$L:$L)+SUMIF('Materiële kosten'!$C:$C,$K46,'Materiële kosten'!F:F)</f>
        <v>0</v>
      </c>
      <c r="N46" s="158"/>
      <c r="O46" s="158"/>
      <c r="P46" s="198" t="str">
        <f>IF(Tabel6[[#This Row],[Gerealiseerde kosten]]-Tabel6[[#This Row],[Cofinanciering in kind]]-Tabel6[[#This Row],[Cofinanciering in cash]]=0,"",Tabel6[[#This Row],[Gerealiseerde kosten]]-Tabel6[[#This Row],[Cofinanciering in kind]]-Tabel6[[#This Row],[Cofinanciering in cash]])</f>
        <v/>
      </c>
    </row>
    <row r="47" spans="2:16">
      <c r="B47" s="157">
        <v>18</v>
      </c>
      <c r="C47" s="71"/>
      <c r="D47" s="71"/>
      <c r="E47" s="185">
        <f>SUMIF('Werkpakket 1'!$C:$C,$C47,'Werkpakket 1'!$H:$H)+SUMIF('Werkpakket 2'!$C:$C,$C47,'Werkpakket 2'!$H:$H)+SUMIF('Werkpakket 3'!$C:$C,$C47,'Werkpakket 3'!$H:$H)+SUMIF('Werkpakket 4'!$C:$C,$C47,'Werkpakket 4'!$H:$H)+SUMIF('Werkpakket 5'!$C:$C,$C47,'Werkpakket 5'!$H:$H)+SUMIF(Projectmanagement!$C:$C,$C47,Projectmanagement!$H:$H)+SUMIF('Materiële kosten'!C:C,$C47,'Materiële kosten'!D:D)</f>
        <v>0</v>
      </c>
      <c r="F47" s="186"/>
      <c r="G47" s="186"/>
      <c r="H47" s="198" t="str">
        <f>IF(Tabel3[[#This Row],[Begrote kosten]]-Tabel3[[#This Row],[Cofinanciering in kind]]-Tabel3[[#This Row],[Cofinanciering in cash]]=0,"",Tabel3[[#This Row],[Begrote kosten]]-Tabel3[[#This Row],[Cofinanciering in kind]]-Tabel3[[#This Row],[Cofinanciering in cash]])</f>
        <v/>
      </c>
      <c r="J47" s="239">
        <v>18</v>
      </c>
      <c r="K47" s="71"/>
      <c r="L47" s="71"/>
      <c r="M47" s="196">
        <f>SUMIF('Werkpakket 1'!$C:$C,$K47,'Werkpakket 1'!$L:$L)+SUMIF('Werkpakket 2'!$C:$C,$K47,'Werkpakket 2'!$L:$L)+SUMIF('Werkpakket 3'!$C:$C,$K47,'Werkpakket 3'!$L:$L)+SUMIF('Werkpakket 4'!$C:$C,$K47,'Werkpakket 4'!$L:$L)+SUMIF('Werkpakket 5'!$C:$C,$K47,'Werkpakket 5'!$L:$L)+SUMIF(Projectmanagement!$C:$C,$K47,Projectmanagement!$L:$L)+SUMIF('Materiële kosten'!$C:$C,$K47,'Materiële kosten'!F:F)</f>
        <v>0</v>
      </c>
      <c r="N47" s="158"/>
      <c r="O47" s="158"/>
      <c r="P47" s="198" t="str">
        <f>IF(Tabel6[[#This Row],[Gerealiseerde kosten]]-Tabel6[[#This Row],[Cofinanciering in kind]]-Tabel6[[#This Row],[Cofinanciering in cash]]=0,"",Tabel6[[#This Row],[Gerealiseerde kosten]]-Tabel6[[#This Row],[Cofinanciering in kind]]-Tabel6[[#This Row],[Cofinanciering in cash]])</f>
        <v/>
      </c>
    </row>
    <row r="48" spans="2:16">
      <c r="B48" s="157">
        <v>19</v>
      </c>
      <c r="C48" s="71"/>
      <c r="D48" s="71"/>
      <c r="E48" s="185">
        <f>SUMIF('Werkpakket 1'!$C:$C,$C48,'Werkpakket 1'!$H:$H)+SUMIF('Werkpakket 2'!$C:$C,$C48,'Werkpakket 2'!$H:$H)+SUMIF('Werkpakket 3'!$C:$C,$C48,'Werkpakket 3'!$H:$H)+SUMIF('Werkpakket 4'!$C:$C,$C48,'Werkpakket 4'!$H:$H)+SUMIF('Werkpakket 5'!$C:$C,$C48,'Werkpakket 5'!$H:$H)+SUMIF(Projectmanagement!$C:$C,$C48,Projectmanagement!$H:$H)+SUMIF('Materiële kosten'!C:C,$C48,'Materiële kosten'!D:D)</f>
        <v>0</v>
      </c>
      <c r="F48" s="186"/>
      <c r="G48" s="186"/>
      <c r="H48" s="198" t="str">
        <f>IF(Tabel3[[#This Row],[Begrote kosten]]-Tabel3[[#This Row],[Cofinanciering in kind]]-Tabel3[[#This Row],[Cofinanciering in cash]]=0,"",Tabel3[[#This Row],[Begrote kosten]]-Tabel3[[#This Row],[Cofinanciering in kind]]-Tabel3[[#This Row],[Cofinanciering in cash]])</f>
        <v/>
      </c>
      <c r="J48" s="239">
        <v>19</v>
      </c>
      <c r="K48" s="71"/>
      <c r="L48" s="71"/>
      <c r="M48" s="196">
        <f>SUMIF('Werkpakket 1'!$C:$C,$K48,'Werkpakket 1'!$L:$L)+SUMIF('Werkpakket 2'!$C:$C,$K48,'Werkpakket 2'!$L:$L)+SUMIF('Werkpakket 3'!$C:$C,$K48,'Werkpakket 3'!$L:$L)+SUMIF('Werkpakket 4'!$C:$C,$K48,'Werkpakket 4'!$L:$L)+SUMIF('Werkpakket 5'!$C:$C,$K48,'Werkpakket 5'!$L:$L)+SUMIF(Projectmanagement!$C:$C,$K48,Projectmanagement!$L:$L)+SUMIF('Materiële kosten'!$C:$C,$K48,'Materiële kosten'!F:F)</f>
        <v>0</v>
      </c>
      <c r="N48" s="158"/>
      <c r="O48" s="158"/>
      <c r="P48" s="198" t="str">
        <f>IF(Tabel6[[#This Row],[Gerealiseerde kosten]]-Tabel6[[#This Row],[Cofinanciering in kind]]-Tabel6[[#This Row],[Cofinanciering in cash]]=0,"",Tabel6[[#This Row],[Gerealiseerde kosten]]-Tabel6[[#This Row],[Cofinanciering in kind]]-Tabel6[[#This Row],[Cofinanciering in cash]])</f>
        <v/>
      </c>
    </row>
    <row r="49" spans="2:16">
      <c r="B49" s="157">
        <v>20</v>
      </c>
      <c r="C49" s="71"/>
      <c r="D49" s="71"/>
      <c r="E49" s="185">
        <f>SUMIF('Werkpakket 1'!$C:$C,$C49,'Werkpakket 1'!$H:$H)+SUMIF('Werkpakket 2'!$C:$C,$C49,'Werkpakket 2'!$H:$H)+SUMIF('Werkpakket 3'!$C:$C,$C49,'Werkpakket 3'!$H:$H)+SUMIF('Werkpakket 4'!$C:$C,$C49,'Werkpakket 4'!$H:$H)+SUMIF('Werkpakket 5'!$C:$C,$C49,'Werkpakket 5'!$H:$H)+SUMIF(Projectmanagement!$C:$C,$C49,Projectmanagement!$H:$H)+SUMIF('Materiële kosten'!C:C,$C49,'Materiële kosten'!D:D)</f>
        <v>0</v>
      </c>
      <c r="F49" s="186"/>
      <c r="G49" s="186"/>
      <c r="H49" s="198" t="str">
        <f>IF(Tabel3[[#This Row],[Begrote kosten]]-Tabel3[[#This Row],[Cofinanciering in kind]]-Tabel3[[#This Row],[Cofinanciering in cash]]=0,"",Tabel3[[#This Row],[Begrote kosten]]-Tabel3[[#This Row],[Cofinanciering in kind]]-Tabel3[[#This Row],[Cofinanciering in cash]])</f>
        <v/>
      </c>
      <c r="J49" s="239">
        <v>20</v>
      </c>
      <c r="K49" s="71"/>
      <c r="L49" s="71"/>
      <c r="M49" s="196">
        <f>SUMIF('Werkpakket 1'!$C:$C,$K49,'Werkpakket 1'!$L:$L)+SUMIF('Werkpakket 2'!$C:$C,$K49,'Werkpakket 2'!$L:$L)+SUMIF('Werkpakket 3'!$C:$C,$K49,'Werkpakket 3'!$L:$L)+SUMIF('Werkpakket 4'!$C:$C,$K49,'Werkpakket 4'!$L:$L)+SUMIF('Werkpakket 5'!$C:$C,$K49,'Werkpakket 5'!$L:$L)+SUMIF(Projectmanagement!$C:$C,$K49,Projectmanagement!$L:$L)+SUMIF('Materiële kosten'!$C:$C,$K49,'Materiële kosten'!F:F)</f>
        <v>0</v>
      </c>
      <c r="N49" s="158"/>
      <c r="O49" s="158"/>
      <c r="P49" s="198" t="str">
        <f>IF(Tabel6[[#This Row],[Gerealiseerde kosten]]-Tabel6[[#This Row],[Cofinanciering in kind]]-Tabel6[[#This Row],[Cofinanciering in cash]]=0,"",Tabel6[[#This Row],[Gerealiseerde kosten]]-Tabel6[[#This Row],[Cofinanciering in kind]]-Tabel6[[#This Row],[Cofinanciering in cash]])</f>
        <v/>
      </c>
    </row>
    <row r="50" spans="2:16">
      <c r="B50" s="157">
        <v>21</v>
      </c>
      <c r="C50" s="71"/>
      <c r="D50" s="71"/>
      <c r="E50" s="185">
        <f>SUMIF('Werkpakket 1'!$C:$C,$C50,'Werkpakket 1'!$H:$H)+SUMIF('Werkpakket 2'!$C:$C,$C50,'Werkpakket 2'!$H:$H)+SUMIF('Werkpakket 3'!$C:$C,$C50,'Werkpakket 3'!$H:$H)+SUMIF('Werkpakket 4'!$C:$C,$C50,'Werkpakket 4'!$H:$H)+SUMIF('Werkpakket 5'!$C:$C,$C50,'Werkpakket 5'!$H:$H)+SUMIF(Projectmanagement!$C:$C,$C50,Projectmanagement!$H:$H)+SUMIF('Materiële kosten'!C:C,$C50,'Materiële kosten'!D:D)</f>
        <v>0</v>
      </c>
      <c r="F50" s="186"/>
      <c r="G50" s="186"/>
      <c r="H50" s="198" t="str">
        <f>IF(Tabel3[[#This Row],[Begrote kosten]]-Tabel3[[#This Row],[Cofinanciering in kind]]-Tabel3[[#This Row],[Cofinanciering in cash]]=0,"",Tabel3[[#This Row],[Begrote kosten]]-Tabel3[[#This Row],[Cofinanciering in kind]]-Tabel3[[#This Row],[Cofinanciering in cash]])</f>
        <v/>
      </c>
      <c r="J50" s="239">
        <v>21</v>
      </c>
      <c r="K50" s="71"/>
      <c r="L50" s="71"/>
      <c r="M50" s="196">
        <f>SUMIF('Werkpakket 1'!$C:$C,$K50,'Werkpakket 1'!$L:$L)+SUMIF('Werkpakket 2'!$C:$C,$K50,'Werkpakket 2'!$L:$L)+SUMIF('Werkpakket 3'!$C:$C,$K50,'Werkpakket 3'!$L:$L)+SUMIF('Werkpakket 4'!$C:$C,$K50,'Werkpakket 4'!$L:$L)+SUMIF('Werkpakket 5'!$C:$C,$K50,'Werkpakket 5'!$L:$L)+SUMIF(Projectmanagement!$C:$C,$K50,Projectmanagement!$L:$L)+SUMIF('Materiële kosten'!$C:$C,$K50,'Materiële kosten'!F:F)</f>
        <v>0</v>
      </c>
      <c r="N50" s="158"/>
      <c r="O50" s="158"/>
      <c r="P50" s="198" t="str">
        <f>IF(Tabel6[[#This Row],[Gerealiseerde kosten]]-Tabel6[[#This Row],[Cofinanciering in kind]]-Tabel6[[#This Row],[Cofinanciering in cash]]=0,"",Tabel6[[#This Row],[Gerealiseerde kosten]]-Tabel6[[#This Row],[Cofinanciering in kind]]-Tabel6[[#This Row],[Cofinanciering in cash]])</f>
        <v/>
      </c>
    </row>
    <row r="51" spans="2:16">
      <c r="B51" s="157">
        <v>22</v>
      </c>
      <c r="C51" s="71"/>
      <c r="D51" s="71"/>
      <c r="E51" s="185">
        <f>SUMIF('Werkpakket 1'!$C:$C,$C51,'Werkpakket 1'!$H:$H)+SUMIF('Werkpakket 2'!$C:$C,$C51,'Werkpakket 2'!$H:$H)+SUMIF('Werkpakket 3'!$C:$C,$C51,'Werkpakket 3'!$H:$H)+SUMIF('Werkpakket 4'!$C:$C,$C51,'Werkpakket 4'!$H:$H)+SUMIF('Werkpakket 5'!$C:$C,$C51,'Werkpakket 5'!$H:$H)+SUMIF(Projectmanagement!$C:$C,$C51,Projectmanagement!$H:$H)+SUMIF('Materiële kosten'!C:C,$C51,'Materiële kosten'!D:D)</f>
        <v>0</v>
      </c>
      <c r="F51" s="186"/>
      <c r="G51" s="186"/>
      <c r="H51" s="198" t="str">
        <f>IF(Tabel3[[#This Row],[Begrote kosten]]-Tabel3[[#This Row],[Cofinanciering in kind]]-Tabel3[[#This Row],[Cofinanciering in cash]]=0,"",Tabel3[[#This Row],[Begrote kosten]]-Tabel3[[#This Row],[Cofinanciering in kind]]-Tabel3[[#This Row],[Cofinanciering in cash]])</f>
        <v/>
      </c>
      <c r="J51" s="239">
        <v>22</v>
      </c>
      <c r="K51" s="71"/>
      <c r="L51" s="71"/>
      <c r="M51" s="196">
        <f>SUMIF('Werkpakket 1'!$C:$C,$K51,'Werkpakket 1'!$L:$L)+SUMIF('Werkpakket 2'!$C:$C,$K51,'Werkpakket 2'!$L:$L)+SUMIF('Werkpakket 3'!$C:$C,$K51,'Werkpakket 3'!$L:$L)+SUMIF('Werkpakket 4'!$C:$C,$K51,'Werkpakket 4'!$L:$L)+SUMIF('Werkpakket 5'!$C:$C,$K51,'Werkpakket 5'!$L:$L)+SUMIF(Projectmanagement!$C:$C,$K51,Projectmanagement!$L:$L)+SUMIF('Materiële kosten'!$C:$C,$K51,'Materiële kosten'!F:F)</f>
        <v>0</v>
      </c>
      <c r="N51" s="158"/>
      <c r="O51" s="158"/>
      <c r="P51" s="198" t="str">
        <f>IF(Tabel6[[#This Row],[Gerealiseerde kosten]]-Tabel6[[#This Row],[Cofinanciering in kind]]-Tabel6[[#This Row],[Cofinanciering in cash]]=0,"",Tabel6[[#This Row],[Gerealiseerde kosten]]-Tabel6[[#This Row],[Cofinanciering in kind]]-Tabel6[[#This Row],[Cofinanciering in cash]])</f>
        <v/>
      </c>
    </row>
    <row r="52" spans="2:16">
      <c r="B52" s="157">
        <v>23</v>
      </c>
      <c r="C52" s="71"/>
      <c r="D52" s="71"/>
      <c r="E52" s="185">
        <f>SUMIF('Werkpakket 1'!$C:$C,$C52,'Werkpakket 1'!$H:$H)+SUMIF('Werkpakket 2'!$C:$C,$C52,'Werkpakket 2'!$H:$H)+SUMIF('Werkpakket 3'!$C:$C,$C52,'Werkpakket 3'!$H:$H)+SUMIF('Werkpakket 4'!$C:$C,$C52,'Werkpakket 4'!$H:$H)+SUMIF('Werkpakket 5'!$C:$C,$C52,'Werkpakket 5'!$H:$H)+SUMIF(Projectmanagement!$C:$C,$C52,Projectmanagement!$H:$H)+SUMIF('Materiële kosten'!C:C,$C52,'Materiële kosten'!D:D)</f>
        <v>0</v>
      </c>
      <c r="F52" s="186"/>
      <c r="G52" s="186"/>
      <c r="H52" s="198" t="str">
        <f>IF(Tabel3[[#This Row],[Begrote kosten]]-Tabel3[[#This Row],[Cofinanciering in kind]]-Tabel3[[#This Row],[Cofinanciering in cash]]=0,"",Tabel3[[#This Row],[Begrote kosten]]-Tabel3[[#This Row],[Cofinanciering in kind]]-Tabel3[[#This Row],[Cofinanciering in cash]])</f>
        <v/>
      </c>
      <c r="J52" s="239">
        <v>23</v>
      </c>
      <c r="K52" s="71"/>
      <c r="L52" s="71"/>
      <c r="M52" s="196">
        <f>SUMIF('Werkpakket 1'!$C:$C,$K52,'Werkpakket 1'!$L:$L)+SUMIF('Werkpakket 2'!$C:$C,$K52,'Werkpakket 2'!$L:$L)+SUMIF('Werkpakket 3'!$C:$C,$K52,'Werkpakket 3'!$L:$L)+SUMIF('Werkpakket 4'!$C:$C,$K52,'Werkpakket 4'!$L:$L)+SUMIF('Werkpakket 5'!$C:$C,$K52,'Werkpakket 5'!$L:$L)+SUMIF(Projectmanagement!$C:$C,$K52,Projectmanagement!$L:$L)+SUMIF('Materiële kosten'!$C:$C,$K52,'Materiële kosten'!F:F)</f>
        <v>0</v>
      </c>
      <c r="N52" s="158"/>
      <c r="O52" s="158"/>
      <c r="P52" s="198" t="str">
        <f>IF(Tabel6[[#This Row],[Gerealiseerde kosten]]-Tabel6[[#This Row],[Cofinanciering in kind]]-Tabel6[[#This Row],[Cofinanciering in cash]]=0,"",Tabel6[[#This Row],[Gerealiseerde kosten]]-Tabel6[[#This Row],[Cofinanciering in kind]]-Tabel6[[#This Row],[Cofinanciering in cash]])</f>
        <v/>
      </c>
    </row>
    <row r="53" spans="2:16">
      <c r="B53" s="157">
        <v>24</v>
      </c>
      <c r="C53" s="71"/>
      <c r="D53" s="71"/>
      <c r="E53" s="185">
        <f>SUMIF('Werkpakket 1'!$C:$C,$C53,'Werkpakket 1'!$H:$H)+SUMIF('Werkpakket 2'!$C:$C,$C53,'Werkpakket 2'!$H:$H)+SUMIF('Werkpakket 3'!$C:$C,$C53,'Werkpakket 3'!$H:$H)+SUMIF('Werkpakket 4'!$C:$C,$C53,'Werkpakket 4'!$H:$H)+SUMIF('Werkpakket 5'!$C:$C,$C53,'Werkpakket 5'!$H:$H)+SUMIF(Projectmanagement!$C:$C,$C53,Projectmanagement!$H:$H)+SUMIF('Materiële kosten'!C:C,$C53,'Materiële kosten'!D:D)</f>
        <v>0</v>
      </c>
      <c r="F53" s="186"/>
      <c r="G53" s="186"/>
      <c r="H53" s="198" t="str">
        <f>IF(Tabel3[[#This Row],[Begrote kosten]]-Tabel3[[#This Row],[Cofinanciering in kind]]-Tabel3[[#This Row],[Cofinanciering in cash]]=0,"",Tabel3[[#This Row],[Begrote kosten]]-Tabel3[[#This Row],[Cofinanciering in kind]]-Tabel3[[#This Row],[Cofinanciering in cash]])</f>
        <v/>
      </c>
      <c r="J53" s="239">
        <v>24</v>
      </c>
      <c r="K53" s="71"/>
      <c r="L53" s="71"/>
      <c r="M53" s="196">
        <f>SUMIF('Werkpakket 1'!$C:$C,$K53,'Werkpakket 1'!$L:$L)+SUMIF('Werkpakket 2'!$C:$C,$K53,'Werkpakket 2'!$L:$L)+SUMIF('Werkpakket 3'!$C:$C,$K53,'Werkpakket 3'!$L:$L)+SUMIF('Werkpakket 4'!$C:$C,$K53,'Werkpakket 4'!$L:$L)+SUMIF('Werkpakket 5'!$C:$C,$K53,'Werkpakket 5'!$L:$L)+SUMIF(Projectmanagement!$C:$C,$K53,Projectmanagement!$L:$L)+SUMIF('Materiële kosten'!$C:$C,$K53,'Materiële kosten'!F:F)</f>
        <v>0</v>
      </c>
      <c r="N53" s="158"/>
      <c r="O53" s="158"/>
      <c r="P53" s="198" t="str">
        <f>IF(Tabel6[[#This Row],[Gerealiseerde kosten]]-Tabel6[[#This Row],[Cofinanciering in kind]]-Tabel6[[#This Row],[Cofinanciering in cash]]=0,"",Tabel6[[#This Row],[Gerealiseerde kosten]]-Tabel6[[#This Row],[Cofinanciering in kind]]-Tabel6[[#This Row],[Cofinanciering in cash]])</f>
        <v/>
      </c>
    </row>
    <row r="54" spans="2:16">
      <c r="B54" s="157">
        <v>25</v>
      </c>
      <c r="C54" s="71"/>
      <c r="D54" s="71"/>
      <c r="E54" s="185">
        <f>SUMIF('Werkpakket 1'!$C:$C,$C54,'Werkpakket 1'!$H:$H)+SUMIF('Werkpakket 2'!$C:$C,$C54,'Werkpakket 2'!$H:$H)+SUMIF('Werkpakket 3'!$C:$C,$C54,'Werkpakket 3'!$H:$H)+SUMIF('Werkpakket 4'!$C:$C,$C54,'Werkpakket 4'!$H:$H)+SUMIF('Werkpakket 5'!$C:$C,$C54,'Werkpakket 5'!$H:$H)+SUMIF(Projectmanagement!$C:$C,$C54,Projectmanagement!$H:$H)+SUMIF('Materiële kosten'!C:C,$C54,'Materiële kosten'!D:D)</f>
        <v>0</v>
      </c>
      <c r="F54" s="186"/>
      <c r="G54" s="186"/>
      <c r="H54" s="198" t="str">
        <f>IF(Tabel3[[#This Row],[Begrote kosten]]-Tabel3[[#This Row],[Cofinanciering in kind]]-Tabel3[[#This Row],[Cofinanciering in cash]]=0,"",Tabel3[[#This Row],[Begrote kosten]]-Tabel3[[#This Row],[Cofinanciering in kind]]-Tabel3[[#This Row],[Cofinanciering in cash]])</f>
        <v/>
      </c>
      <c r="J54" s="239">
        <v>25</v>
      </c>
      <c r="K54" s="71"/>
      <c r="L54" s="71"/>
      <c r="M54" s="196">
        <f>SUMIF('Werkpakket 1'!$C:$C,$K54,'Werkpakket 1'!$L:$L)+SUMIF('Werkpakket 2'!$C:$C,$K54,'Werkpakket 2'!$L:$L)+SUMIF('Werkpakket 3'!$C:$C,$K54,'Werkpakket 3'!$L:$L)+SUMIF('Werkpakket 4'!$C:$C,$K54,'Werkpakket 4'!$L:$L)+SUMIF('Werkpakket 5'!$C:$C,$K54,'Werkpakket 5'!$L:$L)+SUMIF(Projectmanagement!$C:$C,$K54,Projectmanagement!$L:$L)+SUMIF('Materiële kosten'!$C:$C,$K54,'Materiële kosten'!F:F)</f>
        <v>0</v>
      </c>
      <c r="N54" s="158"/>
      <c r="O54" s="158"/>
      <c r="P54" s="198" t="str">
        <f>IF(Tabel6[[#This Row],[Gerealiseerde kosten]]-Tabel6[[#This Row],[Cofinanciering in kind]]-Tabel6[[#This Row],[Cofinanciering in cash]]=0,"",Tabel6[[#This Row],[Gerealiseerde kosten]]-Tabel6[[#This Row],[Cofinanciering in kind]]-Tabel6[[#This Row],[Cofinanciering in cash]])</f>
        <v/>
      </c>
    </row>
    <row r="55" spans="2:16">
      <c r="B55" s="157">
        <v>26</v>
      </c>
      <c r="C55" s="71"/>
      <c r="D55" s="71"/>
      <c r="E55" s="185">
        <f>SUMIF('Werkpakket 1'!$C:$C,$C55,'Werkpakket 1'!$H:$H)+SUMIF('Werkpakket 2'!$C:$C,$C55,'Werkpakket 2'!$H:$H)+SUMIF('Werkpakket 3'!$C:$C,$C55,'Werkpakket 3'!$H:$H)+SUMIF('Werkpakket 4'!$C:$C,$C55,'Werkpakket 4'!$H:$H)+SUMIF('Werkpakket 5'!$C:$C,$C55,'Werkpakket 5'!$H:$H)+SUMIF(Projectmanagement!$C:$C,$C55,Projectmanagement!$H:$H)+SUMIF('Materiële kosten'!C:C,$C55,'Materiële kosten'!D:D)</f>
        <v>0</v>
      </c>
      <c r="F55" s="186"/>
      <c r="G55" s="186"/>
      <c r="H55" s="198" t="str">
        <f>IF(Tabel3[[#This Row],[Begrote kosten]]-Tabel3[[#This Row],[Cofinanciering in kind]]-Tabel3[[#This Row],[Cofinanciering in cash]]=0,"",Tabel3[[#This Row],[Begrote kosten]]-Tabel3[[#This Row],[Cofinanciering in kind]]-Tabel3[[#This Row],[Cofinanciering in cash]])</f>
        <v/>
      </c>
      <c r="J55" s="239">
        <v>26</v>
      </c>
      <c r="K55" s="71"/>
      <c r="L55" s="71"/>
      <c r="M55" s="196">
        <f>SUMIF('Werkpakket 1'!$C:$C,$K55,'Werkpakket 1'!$L:$L)+SUMIF('Werkpakket 2'!$C:$C,$K55,'Werkpakket 2'!$L:$L)+SUMIF('Werkpakket 3'!$C:$C,$K55,'Werkpakket 3'!$L:$L)+SUMIF('Werkpakket 4'!$C:$C,$K55,'Werkpakket 4'!$L:$L)+SUMIF('Werkpakket 5'!$C:$C,$K55,'Werkpakket 5'!$L:$L)+SUMIF(Projectmanagement!$C:$C,$K55,Projectmanagement!$L:$L)+SUMIF('Materiële kosten'!$C:$C,$K55,'Materiële kosten'!F:F)</f>
        <v>0</v>
      </c>
      <c r="N55" s="158"/>
      <c r="O55" s="158"/>
      <c r="P55" s="198" t="str">
        <f>IF(Tabel6[[#This Row],[Gerealiseerde kosten]]-Tabel6[[#This Row],[Cofinanciering in kind]]-Tabel6[[#This Row],[Cofinanciering in cash]]=0,"",Tabel6[[#This Row],[Gerealiseerde kosten]]-Tabel6[[#This Row],[Cofinanciering in kind]]-Tabel6[[#This Row],[Cofinanciering in cash]])</f>
        <v/>
      </c>
    </row>
    <row r="56" spans="2:16">
      <c r="B56" s="157">
        <v>27</v>
      </c>
      <c r="C56" s="71"/>
      <c r="D56" s="71"/>
      <c r="E56" s="185">
        <f>SUMIF('Werkpakket 1'!$C:$C,$C56,'Werkpakket 1'!$H:$H)+SUMIF('Werkpakket 2'!$C:$C,$C56,'Werkpakket 2'!$H:$H)+SUMIF('Werkpakket 3'!$C:$C,$C56,'Werkpakket 3'!$H:$H)+SUMIF('Werkpakket 4'!$C:$C,$C56,'Werkpakket 4'!$H:$H)+SUMIF('Werkpakket 5'!$C:$C,$C56,'Werkpakket 5'!$H:$H)+SUMIF(Projectmanagement!$C:$C,$C56,Projectmanagement!$H:$H)+SUMIF('Materiële kosten'!C:C,$C56,'Materiële kosten'!D:D)</f>
        <v>0</v>
      </c>
      <c r="F56" s="186"/>
      <c r="G56" s="186"/>
      <c r="H56" s="198" t="str">
        <f>IF(Tabel3[[#This Row],[Begrote kosten]]-Tabel3[[#This Row],[Cofinanciering in kind]]-Tabel3[[#This Row],[Cofinanciering in cash]]=0,"",Tabel3[[#This Row],[Begrote kosten]]-Tabel3[[#This Row],[Cofinanciering in kind]]-Tabel3[[#This Row],[Cofinanciering in cash]])</f>
        <v/>
      </c>
      <c r="J56" s="239">
        <v>27</v>
      </c>
      <c r="K56" s="71"/>
      <c r="L56" s="71"/>
      <c r="M56" s="196">
        <f>SUMIF('Werkpakket 1'!$C:$C,$K56,'Werkpakket 1'!$L:$L)+SUMIF('Werkpakket 2'!$C:$C,$K56,'Werkpakket 2'!$L:$L)+SUMIF('Werkpakket 3'!$C:$C,$K56,'Werkpakket 3'!$L:$L)+SUMIF('Werkpakket 4'!$C:$C,$K56,'Werkpakket 4'!$L:$L)+SUMIF('Werkpakket 5'!$C:$C,$K56,'Werkpakket 5'!$L:$L)+SUMIF(Projectmanagement!$C:$C,$K56,Projectmanagement!$L:$L)+SUMIF('Materiële kosten'!$C:$C,$K56,'Materiële kosten'!F:F)</f>
        <v>0</v>
      </c>
      <c r="N56" s="158"/>
      <c r="O56" s="158"/>
      <c r="P56" s="198" t="str">
        <f>IF(Tabel6[[#This Row],[Gerealiseerde kosten]]-Tabel6[[#This Row],[Cofinanciering in kind]]-Tabel6[[#This Row],[Cofinanciering in cash]]=0,"",Tabel6[[#This Row],[Gerealiseerde kosten]]-Tabel6[[#This Row],[Cofinanciering in kind]]-Tabel6[[#This Row],[Cofinanciering in cash]])</f>
        <v/>
      </c>
    </row>
    <row r="57" spans="2:16">
      <c r="B57" s="157">
        <v>28</v>
      </c>
      <c r="C57" s="71"/>
      <c r="D57" s="71"/>
      <c r="E57" s="185">
        <f>SUMIF('Werkpakket 1'!$C:$C,$C57,'Werkpakket 1'!$H:$H)+SUMIF('Werkpakket 2'!$C:$C,$C57,'Werkpakket 2'!$H:$H)+SUMIF('Werkpakket 3'!$C:$C,$C57,'Werkpakket 3'!$H:$H)+SUMIF('Werkpakket 4'!$C:$C,$C57,'Werkpakket 4'!$H:$H)+SUMIF('Werkpakket 5'!$C:$C,$C57,'Werkpakket 5'!$H:$H)+SUMIF(Projectmanagement!$C:$C,$C57,Projectmanagement!$H:$H)+SUMIF('Materiële kosten'!C:C,$C57,'Materiële kosten'!D:D)</f>
        <v>0</v>
      </c>
      <c r="F57" s="186"/>
      <c r="G57" s="186"/>
      <c r="H57" s="198" t="str">
        <f>IF(Tabel3[[#This Row],[Begrote kosten]]-Tabel3[[#This Row],[Cofinanciering in kind]]-Tabel3[[#This Row],[Cofinanciering in cash]]=0,"",Tabel3[[#This Row],[Begrote kosten]]-Tabel3[[#This Row],[Cofinanciering in kind]]-Tabel3[[#This Row],[Cofinanciering in cash]])</f>
        <v/>
      </c>
      <c r="J57" s="239">
        <v>28</v>
      </c>
      <c r="K57" s="71"/>
      <c r="L57" s="71"/>
      <c r="M57" s="196">
        <f>SUMIF('Werkpakket 1'!$C:$C,$K57,'Werkpakket 1'!$L:$L)+SUMIF('Werkpakket 2'!$C:$C,$K57,'Werkpakket 2'!$L:$L)+SUMIF('Werkpakket 3'!$C:$C,$K57,'Werkpakket 3'!$L:$L)+SUMIF('Werkpakket 4'!$C:$C,$K57,'Werkpakket 4'!$L:$L)+SUMIF('Werkpakket 5'!$C:$C,$K57,'Werkpakket 5'!$L:$L)+SUMIF(Projectmanagement!$C:$C,$K57,Projectmanagement!$L:$L)+SUMIF('Materiële kosten'!$C:$C,$K57,'Materiële kosten'!F:F)</f>
        <v>0</v>
      </c>
      <c r="N57" s="158"/>
      <c r="O57" s="158"/>
      <c r="P57" s="198" t="str">
        <f>IF(Tabel6[[#This Row],[Gerealiseerde kosten]]-Tabel6[[#This Row],[Cofinanciering in kind]]-Tabel6[[#This Row],[Cofinanciering in cash]]=0,"",Tabel6[[#This Row],[Gerealiseerde kosten]]-Tabel6[[#This Row],[Cofinanciering in kind]]-Tabel6[[#This Row],[Cofinanciering in cash]])</f>
        <v/>
      </c>
    </row>
    <row r="58" spans="2:16">
      <c r="B58" s="157">
        <v>29</v>
      </c>
      <c r="C58" s="71"/>
      <c r="D58" s="71"/>
      <c r="E58" s="185">
        <f>SUMIF('Werkpakket 1'!$C:$C,$C58,'Werkpakket 1'!$H:$H)+SUMIF('Werkpakket 2'!$C:$C,$C58,'Werkpakket 2'!$H:$H)+SUMIF('Werkpakket 3'!$C:$C,$C58,'Werkpakket 3'!$H:$H)+SUMIF('Werkpakket 4'!$C:$C,$C58,'Werkpakket 4'!$H:$H)+SUMIF('Werkpakket 5'!$C:$C,$C58,'Werkpakket 5'!$H:$H)+SUMIF(Projectmanagement!$C:$C,$C58,Projectmanagement!$H:$H)+SUMIF('Materiële kosten'!C:C,$C58,'Materiële kosten'!D:D)</f>
        <v>0</v>
      </c>
      <c r="F58" s="186"/>
      <c r="G58" s="186"/>
      <c r="H58" s="198" t="str">
        <f>IF(Tabel3[[#This Row],[Begrote kosten]]-Tabel3[[#This Row],[Cofinanciering in kind]]-Tabel3[[#This Row],[Cofinanciering in cash]]=0,"",Tabel3[[#This Row],[Begrote kosten]]-Tabel3[[#This Row],[Cofinanciering in kind]]-Tabel3[[#This Row],[Cofinanciering in cash]])</f>
        <v/>
      </c>
      <c r="J58" s="239">
        <v>29</v>
      </c>
      <c r="K58" s="71"/>
      <c r="L58" s="71"/>
      <c r="M58" s="196">
        <f>SUMIF('Werkpakket 1'!$C:$C,$K58,'Werkpakket 1'!$L:$L)+SUMIF('Werkpakket 2'!$C:$C,$K58,'Werkpakket 2'!$L:$L)+SUMIF('Werkpakket 3'!$C:$C,$K58,'Werkpakket 3'!$L:$L)+SUMIF('Werkpakket 4'!$C:$C,$K58,'Werkpakket 4'!$L:$L)+SUMIF('Werkpakket 5'!$C:$C,$K58,'Werkpakket 5'!$L:$L)+SUMIF(Projectmanagement!$C:$C,$K58,Projectmanagement!$L:$L)+SUMIF('Materiële kosten'!$C:$C,$K58,'Materiële kosten'!F:F)</f>
        <v>0</v>
      </c>
      <c r="N58" s="158"/>
      <c r="O58" s="158"/>
      <c r="P58" s="198" t="str">
        <f>IF(Tabel6[[#This Row],[Gerealiseerde kosten]]-Tabel6[[#This Row],[Cofinanciering in kind]]-Tabel6[[#This Row],[Cofinanciering in cash]]=0,"",Tabel6[[#This Row],[Gerealiseerde kosten]]-Tabel6[[#This Row],[Cofinanciering in kind]]-Tabel6[[#This Row],[Cofinanciering in cash]])</f>
        <v/>
      </c>
    </row>
    <row r="59" spans="2:16">
      <c r="B59" s="157">
        <v>30</v>
      </c>
      <c r="C59" s="71"/>
      <c r="D59" s="71"/>
      <c r="E59" s="185">
        <f>SUMIF('Werkpakket 1'!$C:$C,$C59,'Werkpakket 1'!$H:$H)+SUMIF('Werkpakket 2'!$C:$C,$C59,'Werkpakket 2'!$H:$H)+SUMIF('Werkpakket 3'!$C:$C,$C59,'Werkpakket 3'!$H:$H)+SUMIF('Werkpakket 4'!$C:$C,$C59,'Werkpakket 4'!$H:$H)+SUMIF('Werkpakket 5'!$C:$C,$C59,'Werkpakket 5'!$H:$H)+SUMIF(Projectmanagement!$C:$C,$C59,Projectmanagement!$H:$H)+SUMIF('Materiële kosten'!C:C,$C59,'Materiële kosten'!D:D)</f>
        <v>0</v>
      </c>
      <c r="F59" s="186"/>
      <c r="G59" s="186"/>
      <c r="H59" s="198" t="str">
        <f>IF(Tabel3[[#This Row],[Begrote kosten]]-Tabel3[[#This Row],[Cofinanciering in kind]]-Tabel3[[#This Row],[Cofinanciering in cash]]=0,"",Tabel3[[#This Row],[Begrote kosten]]-Tabel3[[#This Row],[Cofinanciering in kind]]-Tabel3[[#This Row],[Cofinanciering in cash]])</f>
        <v/>
      </c>
      <c r="J59" s="239">
        <v>30</v>
      </c>
      <c r="K59" s="71"/>
      <c r="L59" s="71"/>
      <c r="M59" s="196">
        <f>SUMIF('Werkpakket 1'!$C:$C,$K59,'Werkpakket 1'!$L:$L)+SUMIF('Werkpakket 2'!$C:$C,$K59,'Werkpakket 2'!$L:$L)+SUMIF('Werkpakket 3'!$C:$C,$K59,'Werkpakket 3'!$L:$L)+SUMIF('Werkpakket 4'!$C:$C,$K59,'Werkpakket 4'!$L:$L)+SUMIF('Werkpakket 5'!$C:$C,$K59,'Werkpakket 5'!$L:$L)+SUMIF(Projectmanagement!$C:$C,$K59,Projectmanagement!$L:$L)+SUMIF('Materiële kosten'!$C:$C,$K59,'Materiële kosten'!F:F)</f>
        <v>0</v>
      </c>
      <c r="N59" s="158"/>
      <c r="O59" s="158"/>
      <c r="P59" s="198" t="str">
        <f>IF(Tabel6[[#This Row],[Gerealiseerde kosten]]-Tabel6[[#This Row],[Cofinanciering in kind]]-Tabel6[[#This Row],[Cofinanciering in cash]]=0,"",Tabel6[[#This Row],[Gerealiseerde kosten]]-Tabel6[[#This Row],[Cofinanciering in kind]]-Tabel6[[#This Row],[Cofinanciering in cash]])</f>
        <v/>
      </c>
    </row>
    <row r="60" spans="2:16">
      <c r="B60" s="157">
        <v>31</v>
      </c>
      <c r="C60" s="71"/>
      <c r="D60" s="71"/>
      <c r="E60" s="185">
        <f>SUMIF('Werkpakket 1'!$C:$C,$C60,'Werkpakket 1'!$H:$H)+SUMIF('Werkpakket 2'!$C:$C,$C60,'Werkpakket 2'!$H:$H)+SUMIF('Werkpakket 3'!$C:$C,$C60,'Werkpakket 3'!$H:$H)+SUMIF('Werkpakket 4'!$C:$C,$C60,'Werkpakket 4'!$H:$H)+SUMIF('Werkpakket 5'!$C:$C,$C60,'Werkpakket 5'!$H:$H)+SUMIF(Projectmanagement!$C:$C,$C60,Projectmanagement!$H:$H)+SUMIF('Materiële kosten'!C:C,$C60,'Materiële kosten'!D:D)</f>
        <v>0</v>
      </c>
      <c r="F60" s="186"/>
      <c r="G60" s="186"/>
      <c r="H60" s="198" t="str">
        <f>IF(Tabel3[[#This Row],[Begrote kosten]]-Tabel3[[#This Row],[Cofinanciering in kind]]-Tabel3[[#This Row],[Cofinanciering in cash]]=0,"",Tabel3[[#This Row],[Begrote kosten]]-Tabel3[[#This Row],[Cofinanciering in kind]]-Tabel3[[#This Row],[Cofinanciering in cash]])</f>
        <v/>
      </c>
      <c r="J60" s="239">
        <v>31</v>
      </c>
      <c r="K60" s="71"/>
      <c r="L60" s="71"/>
      <c r="M60" s="196">
        <f>SUMIF('Werkpakket 1'!$C:$C,$K60,'Werkpakket 1'!$L:$L)+SUMIF('Werkpakket 2'!$C:$C,$K60,'Werkpakket 2'!$L:$L)+SUMIF('Werkpakket 3'!$C:$C,$K60,'Werkpakket 3'!$L:$L)+SUMIF('Werkpakket 4'!$C:$C,$K60,'Werkpakket 4'!$L:$L)+SUMIF('Werkpakket 5'!$C:$C,$K60,'Werkpakket 5'!$L:$L)+SUMIF(Projectmanagement!$C:$C,$K60,Projectmanagement!$L:$L)+SUMIF('Materiële kosten'!$C:$C,$K60,'Materiële kosten'!F:F)</f>
        <v>0</v>
      </c>
      <c r="N60" s="158"/>
      <c r="O60" s="158"/>
      <c r="P60" s="198" t="str">
        <f>IF(Tabel6[[#This Row],[Gerealiseerde kosten]]-Tabel6[[#This Row],[Cofinanciering in kind]]-Tabel6[[#This Row],[Cofinanciering in cash]]=0,"",Tabel6[[#This Row],[Gerealiseerde kosten]]-Tabel6[[#This Row],[Cofinanciering in kind]]-Tabel6[[#This Row],[Cofinanciering in cash]])</f>
        <v/>
      </c>
    </row>
    <row r="61" spans="2:16" s="122" customFormat="1">
      <c r="B61" s="157">
        <v>32</v>
      </c>
      <c r="C61" s="71"/>
      <c r="D61" s="71"/>
      <c r="E61" s="185">
        <f>SUMIF('Werkpakket 1'!$C:$C,$C61,'Werkpakket 1'!$H:$H)+SUMIF('Werkpakket 2'!$C:$C,$C61,'Werkpakket 2'!$H:$H)+SUMIF('Werkpakket 3'!$C:$C,$C61,'Werkpakket 3'!$H:$H)+SUMIF('Werkpakket 4'!$C:$C,$C61,'Werkpakket 4'!$H:$H)+SUMIF('Werkpakket 5'!$C:$C,$C61,'Werkpakket 5'!$H:$H)+SUMIF(Projectmanagement!$C:$C,$C61,Projectmanagement!$H:$H)+SUMIF('Materiële kosten'!C:C,$C61,'Materiële kosten'!D:D)</f>
        <v>0</v>
      </c>
      <c r="F61" s="186"/>
      <c r="G61" s="186"/>
      <c r="H61" s="198" t="str">
        <f>IF(Tabel3[[#This Row],[Begrote kosten]]-Tabel3[[#This Row],[Cofinanciering in kind]]-Tabel3[[#This Row],[Cofinanciering in cash]]=0,"",Tabel3[[#This Row],[Begrote kosten]]-Tabel3[[#This Row],[Cofinanciering in kind]]-Tabel3[[#This Row],[Cofinanciering in cash]])</f>
        <v/>
      </c>
      <c r="I61" s="156"/>
      <c r="J61" s="239">
        <v>32</v>
      </c>
      <c r="K61" s="71"/>
      <c r="L61" s="71"/>
      <c r="M61" s="196">
        <f>SUMIF('Werkpakket 1'!$C:$C,$K61,'Werkpakket 1'!$L:$L)+SUMIF('Werkpakket 2'!$C:$C,$K61,'Werkpakket 2'!$L:$L)+SUMIF('Werkpakket 3'!$C:$C,$K61,'Werkpakket 3'!$L:$L)+SUMIF('Werkpakket 4'!$C:$C,$K61,'Werkpakket 4'!$L:$L)+SUMIF('Werkpakket 5'!$C:$C,$K61,'Werkpakket 5'!$L:$L)+SUMIF(Projectmanagement!$C:$C,$K61,Projectmanagement!$L:$L)+SUMIF('Materiële kosten'!$C:$C,$K61,'Materiële kosten'!F:F)</f>
        <v>0</v>
      </c>
      <c r="N61" s="158"/>
      <c r="O61" s="158"/>
      <c r="P61" s="198" t="str">
        <f>IF(Tabel6[[#This Row],[Gerealiseerde kosten]]-Tabel6[[#This Row],[Cofinanciering in kind]]-Tabel6[[#This Row],[Cofinanciering in cash]]=0,"",Tabel6[[#This Row],[Gerealiseerde kosten]]-Tabel6[[#This Row],[Cofinanciering in kind]]-Tabel6[[#This Row],[Cofinanciering in cash]])</f>
        <v/>
      </c>
    </row>
    <row r="62" spans="2:16" s="122" customFormat="1">
      <c r="B62" s="157">
        <v>33</v>
      </c>
      <c r="C62" s="71"/>
      <c r="D62" s="71"/>
      <c r="E62" s="185">
        <f>SUMIF('Werkpakket 1'!$C:$C,$C62,'Werkpakket 1'!$H:$H)+SUMIF('Werkpakket 2'!$C:$C,$C62,'Werkpakket 2'!$H:$H)+SUMIF('Werkpakket 3'!$C:$C,$C62,'Werkpakket 3'!$H:$H)+SUMIF('Werkpakket 4'!$C:$C,$C62,'Werkpakket 4'!$H:$H)+SUMIF('Werkpakket 5'!$C:$C,$C62,'Werkpakket 5'!$H:$H)+SUMIF(Projectmanagement!$C:$C,$C62,Projectmanagement!$H:$H)+SUMIF('Materiële kosten'!C:C,$C62,'Materiële kosten'!D:D)</f>
        <v>0</v>
      </c>
      <c r="F62" s="186"/>
      <c r="G62" s="186"/>
      <c r="H62" s="198" t="str">
        <f>IF(Tabel3[[#This Row],[Begrote kosten]]-Tabel3[[#This Row],[Cofinanciering in kind]]-Tabel3[[#This Row],[Cofinanciering in cash]]=0,"",Tabel3[[#This Row],[Begrote kosten]]-Tabel3[[#This Row],[Cofinanciering in kind]]-Tabel3[[#This Row],[Cofinanciering in cash]])</f>
        <v/>
      </c>
      <c r="J62" s="239">
        <v>33</v>
      </c>
      <c r="K62" s="71"/>
      <c r="L62" s="71"/>
      <c r="M62" s="196">
        <f>SUMIF('Werkpakket 1'!$C:$C,$K62,'Werkpakket 1'!$L:$L)+SUMIF('Werkpakket 2'!$C:$C,$K62,'Werkpakket 2'!$L:$L)+SUMIF('Werkpakket 3'!$C:$C,$K62,'Werkpakket 3'!$L:$L)+SUMIF('Werkpakket 4'!$C:$C,$K62,'Werkpakket 4'!$L:$L)+SUMIF('Werkpakket 5'!$C:$C,$K62,'Werkpakket 5'!$L:$L)+SUMIF(Projectmanagement!$C:$C,$K62,Projectmanagement!$L:$L)+SUMIF('Materiële kosten'!$C:$C,$K62,'Materiële kosten'!F:F)</f>
        <v>0</v>
      </c>
      <c r="N62" s="158"/>
      <c r="O62" s="158"/>
      <c r="P62" s="198" t="str">
        <f>IF(Tabel6[[#This Row],[Gerealiseerde kosten]]-Tabel6[[#This Row],[Cofinanciering in kind]]-Tabel6[[#This Row],[Cofinanciering in cash]]=0,"",Tabel6[[#This Row],[Gerealiseerde kosten]]-Tabel6[[#This Row],[Cofinanciering in kind]]-Tabel6[[#This Row],[Cofinanciering in cash]])</f>
        <v/>
      </c>
    </row>
    <row r="63" spans="2:16" s="122" customFormat="1">
      <c r="B63" s="157">
        <v>34</v>
      </c>
      <c r="C63" s="71"/>
      <c r="D63" s="71"/>
      <c r="E63" s="185">
        <f>SUMIF('Werkpakket 1'!$C:$C,$C63,'Werkpakket 1'!$H:$H)+SUMIF('Werkpakket 2'!$C:$C,$C63,'Werkpakket 2'!$H:$H)+SUMIF('Werkpakket 3'!$C:$C,$C63,'Werkpakket 3'!$H:$H)+SUMIF('Werkpakket 4'!$C:$C,$C63,'Werkpakket 4'!$H:$H)+SUMIF('Werkpakket 5'!$C:$C,$C63,'Werkpakket 5'!$H:$H)+SUMIF(Projectmanagement!$C:$C,$C63,Projectmanagement!$H:$H)+SUMIF('Materiële kosten'!C:C,$C63,'Materiële kosten'!D:D)</f>
        <v>0</v>
      </c>
      <c r="F63" s="186"/>
      <c r="G63" s="186"/>
      <c r="H63" s="198" t="str">
        <f>IF(Tabel3[[#This Row],[Begrote kosten]]-Tabel3[[#This Row],[Cofinanciering in kind]]-Tabel3[[#This Row],[Cofinanciering in cash]]=0,"",Tabel3[[#This Row],[Begrote kosten]]-Tabel3[[#This Row],[Cofinanciering in kind]]-Tabel3[[#This Row],[Cofinanciering in cash]])</f>
        <v/>
      </c>
      <c r="J63" s="239">
        <v>34</v>
      </c>
      <c r="K63" s="71"/>
      <c r="L63" s="71"/>
      <c r="M63" s="196">
        <f>SUMIF('Werkpakket 1'!$C:$C,$K63,'Werkpakket 1'!$L:$L)+SUMIF('Werkpakket 2'!$C:$C,$K63,'Werkpakket 2'!$L:$L)+SUMIF('Werkpakket 3'!$C:$C,$K63,'Werkpakket 3'!$L:$L)+SUMIF('Werkpakket 4'!$C:$C,$K63,'Werkpakket 4'!$L:$L)+SUMIF('Werkpakket 5'!$C:$C,$K63,'Werkpakket 5'!$L:$L)+SUMIF(Projectmanagement!$C:$C,$K63,Projectmanagement!$L:$L)+SUMIF('Materiële kosten'!$C:$C,$K63,'Materiële kosten'!F:F)</f>
        <v>0</v>
      </c>
      <c r="N63" s="158"/>
      <c r="O63" s="158"/>
      <c r="P63" s="198" t="str">
        <f>IF(Tabel6[[#This Row],[Gerealiseerde kosten]]-Tabel6[[#This Row],[Cofinanciering in kind]]-Tabel6[[#This Row],[Cofinanciering in cash]]=0,"",Tabel6[[#This Row],[Gerealiseerde kosten]]-Tabel6[[#This Row],[Cofinanciering in kind]]-Tabel6[[#This Row],[Cofinanciering in cash]])</f>
        <v/>
      </c>
    </row>
    <row r="64" spans="2:16">
      <c r="B64" s="157">
        <v>35</v>
      </c>
      <c r="C64" s="71"/>
      <c r="D64" s="71"/>
      <c r="E64" s="185">
        <f>SUMIF('Werkpakket 1'!$C:$C,$C64,'Werkpakket 1'!$H:$H)+SUMIF('Werkpakket 2'!$C:$C,$C64,'Werkpakket 2'!$H:$H)+SUMIF('Werkpakket 3'!$C:$C,$C64,'Werkpakket 3'!$H:$H)+SUMIF('Werkpakket 4'!$C:$C,$C64,'Werkpakket 4'!$H:$H)+SUMIF('Werkpakket 5'!$C:$C,$C64,'Werkpakket 5'!$H:$H)+SUMIF(Projectmanagement!$C:$C,$C64,Projectmanagement!$H:$H)+SUMIF('Materiële kosten'!C:C,$C64,'Materiële kosten'!D:D)</f>
        <v>0</v>
      </c>
      <c r="F64" s="186"/>
      <c r="G64" s="186"/>
      <c r="H64" s="198" t="str">
        <f>IF(Tabel3[[#This Row],[Begrote kosten]]-Tabel3[[#This Row],[Cofinanciering in kind]]-Tabel3[[#This Row],[Cofinanciering in cash]]=0,"",Tabel3[[#This Row],[Begrote kosten]]-Tabel3[[#This Row],[Cofinanciering in kind]]-Tabel3[[#This Row],[Cofinanciering in cash]])</f>
        <v/>
      </c>
      <c r="I64" s="41"/>
      <c r="J64" s="239">
        <v>35</v>
      </c>
      <c r="K64" s="71"/>
      <c r="L64" s="71"/>
      <c r="M64" s="196">
        <f>SUMIF('Werkpakket 1'!$C:$C,$K64,'Werkpakket 1'!$L:$L)+SUMIF('Werkpakket 2'!$C:$C,$K64,'Werkpakket 2'!$L:$L)+SUMIF('Werkpakket 3'!$C:$C,$K64,'Werkpakket 3'!$L:$L)+SUMIF('Werkpakket 4'!$C:$C,$K64,'Werkpakket 4'!$L:$L)+SUMIF('Werkpakket 5'!$C:$C,$K64,'Werkpakket 5'!$L:$L)+SUMIF(Projectmanagement!$C:$C,$K64,Projectmanagement!$L:$L)+SUMIF('Materiële kosten'!$C:$C,$K64,'Materiële kosten'!F:F)</f>
        <v>0</v>
      </c>
      <c r="N64" s="158"/>
      <c r="O64" s="158"/>
      <c r="P64" s="198" t="str">
        <f>IF(Tabel6[[#This Row],[Gerealiseerde kosten]]-Tabel6[[#This Row],[Cofinanciering in kind]]-Tabel6[[#This Row],[Cofinanciering in cash]]=0,"",Tabel6[[#This Row],[Gerealiseerde kosten]]-Tabel6[[#This Row],[Cofinanciering in kind]]-Tabel6[[#This Row],[Cofinanciering in cash]])</f>
        <v/>
      </c>
    </row>
    <row r="65" spans="2:16">
      <c r="B65" s="157">
        <v>36</v>
      </c>
      <c r="C65" s="71"/>
      <c r="D65" s="71"/>
      <c r="E65" s="185">
        <f>SUMIF('Werkpakket 1'!$C:$C,$C65,'Werkpakket 1'!$H:$H)+SUMIF('Werkpakket 2'!$C:$C,$C65,'Werkpakket 2'!$H:$H)+SUMIF('Werkpakket 3'!$C:$C,$C65,'Werkpakket 3'!$H:$H)+SUMIF('Werkpakket 4'!$C:$C,$C65,'Werkpakket 4'!$H:$H)+SUMIF('Werkpakket 5'!$C:$C,$C65,'Werkpakket 5'!$H:$H)+SUMIF(Projectmanagement!$C:$C,$C65,Projectmanagement!$H:$H)+SUMIF('Materiële kosten'!C:C,$C65,'Materiële kosten'!D:D)</f>
        <v>0</v>
      </c>
      <c r="F65" s="186"/>
      <c r="G65" s="186"/>
      <c r="H65" s="198" t="str">
        <f>IF(Tabel3[[#This Row],[Begrote kosten]]-Tabel3[[#This Row],[Cofinanciering in kind]]-Tabel3[[#This Row],[Cofinanciering in cash]]=0,"",Tabel3[[#This Row],[Begrote kosten]]-Tabel3[[#This Row],[Cofinanciering in kind]]-Tabel3[[#This Row],[Cofinanciering in cash]])</f>
        <v/>
      </c>
      <c r="J65" s="239">
        <v>36</v>
      </c>
      <c r="K65" s="71"/>
      <c r="L65" s="71"/>
      <c r="M65" s="196">
        <f>SUMIF('Werkpakket 1'!$C:$C,$K65,'Werkpakket 1'!$L:$L)+SUMIF('Werkpakket 2'!$C:$C,$K65,'Werkpakket 2'!$L:$L)+SUMIF('Werkpakket 3'!$C:$C,$K65,'Werkpakket 3'!$L:$L)+SUMIF('Werkpakket 4'!$C:$C,$K65,'Werkpakket 4'!$L:$L)+SUMIF('Werkpakket 5'!$C:$C,$K65,'Werkpakket 5'!$L:$L)+SUMIF(Projectmanagement!$C:$C,$K65,Projectmanagement!$L:$L)+SUMIF('Materiële kosten'!$C:$C,$K65,'Materiële kosten'!F:F)</f>
        <v>0</v>
      </c>
      <c r="N65" s="158"/>
      <c r="O65" s="158"/>
      <c r="P65" s="198" t="str">
        <f>IF(Tabel6[[#This Row],[Gerealiseerde kosten]]-Tabel6[[#This Row],[Cofinanciering in kind]]-Tabel6[[#This Row],[Cofinanciering in cash]]=0,"",Tabel6[[#This Row],[Gerealiseerde kosten]]-Tabel6[[#This Row],[Cofinanciering in kind]]-Tabel6[[#This Row],[Cofinanciering in cash]])</f>
        <v/>
      </c>
    </row>
    <row r="66" spans="2:16">
      <c r="B66" s="157">
        <v>37</v>
      </c>
      <c r="C66" s="71"/>
      <c r="D66" s="71"/>
      <c r="E66" s="185">
        <f>SUMIF('Werkpakket 1'!$C:$C,$C66,'Werkpakket 1'!$H:$H)+SUMIF('Werkpakket 2'!$C:$C,$C66,'Werkpakket 2'!$H:$H)+SUMIF('Werkpakket 3'!$C:$C,$C66,'Werkpakket 3'!$H:$H)+SUMIF('Werkpakket 4'!$C:$C,$C66,'Werkpakket 4'!$H:$H)+SUMIF('Werkpakket 5'!$C:$C,$C66,'Werkpakket 5'!$H:$H)+SUMIF(Projectmanagement!$C:$C,$C66,Projectmanagement!$H:$H)+SUMIF('Materiële kosten'!C:C,$C66,'Materiële kosten'!D:D)</f>
        <v>0</v>
      </c>
      <c r="F66" s="186"/>
      <c r="G66" s="186"/>
      <c r="H66" s="198" t="str">
        <f>IF(Tabel3[[#This Row],[Begrote kosten]]-Tabel3[[#This Row],[Cofinanciering in kind]]-Tabel3[[#This Row],[Cofinanciering in cash]]=0,"",Tabel3[[#This Row],[Begrote kosten]]-Tabel3[[#This Row],[Cofinanciering in kind]]-Tabel3[[#This Row],[Cofinanciering in cash]])</f>
        <v/>
      </c>
      <c r="J66" s="239">
        <v>37</v>
      </c>
      <c r="K66" s="71"/>
      <c r="L66" s="71"/>
      <c r="M66" s="196">
        <f>SUMIF('Werkpakket 1'!$C:$C,$K66,'Werkpakket 1'!$L:$L)+SUMIF('Werkpakket 2'!$C:$C,$K66,'Werkpakket 2'!$L:$L)+SUMIF('Werkpakket 3'!$C:$C,$K66,'Werkpakket 3'!$L:$L)+SUMIF('Werkpakket 4'!$C:$C,$K66,'Werkpakket 4'!$L:$L)+SUMIF('Werkpakket 5'!$C:$C,$K66,'Werkpakket 5'!$L:$L)+SUMIF(Projectmanagement!$C:$C,$K66,Projectmanagement!$L:$L)+SUMIF('Materiële kosten'!$C:$C,$K66,'Materiële kosten'!F:F)</f>
        <v>0</v>
      </c>
      <c r="N66" s="158"/>
      <c r="O66" s="158"/>
      <c r="P66" s="198" t="str">
        <f>IF(Tabel6[[#This Row],[Gerealiseerde kosten]]-Tabel6[[#This Row],[Cofinanciering in kind]]-Tabel6[[#This Row],[Cofinanciering in cash]]=0,"",Tabel6[[#This Row],[Gerealiseerde kosten]]-Tabel6[[#This Row],[Cofinanciering in kind]]-Tabel6[[#This Row],[Cofinanciering in cash]])</f>
        <v/>
      </c>
    </row>
    <row r="67" spans="2:16">
      <c r="B67" s="157">
        <v>38</v>
      </c>
      <c r="C67" s="71"/>
      <c r="D67" s="71"/>
      <c r="E67" s="185">
        <f>SUMIF('Werkpakket 1'!$C:$C,$C67,'Werkpakket 1'!$H:$H)+SUMIF('Werkpakket 2'!$C:$C,$C67,'Werkpakket 2'!$H:$H)+SUMIF('Werkpakket 3'!$C:$C,$C67,'Werkpakket 3'!$H:$H)+SUMIF('Werkpakket 4'!$C:$C,$C67,'Werkpakket 4'!$H:$H)+SUMIF('Werkpakket 5'!$C:$C,$C67,'Werkpakket 5'!$H:$H)+SUMIF(Projectmanagement!$C:$C,$C67,Projectmanagement!$H:$H)+SUMIF('Materiële kosten'!C:C,$C67,'Materiële kosten'!D:D)</f>
        <v>0</v>
      </c>
      <c r="F67" s="186"/>
      <c r="G67" s="186"/>
      <c r="H67" s="198" t="str">
        <f>IF(Tabel3[[#This Row],[Begrote kosten]]-Tabel3[[#This Row],[Cofinanciering in kind]]-Tabel3[[#This Row],[Cofinanciering in cash]]=0,"",Tabel3[[#This Row],[Begrote kosten]]-Tabel3[[#This Row],[Cofinanciering in kind]]-Tabel3[[#This Row],[Cofinanciering in cash]])</f>
        <v/>
      </c>
      <c r="J67" s="239">
        <v>38</v>
      </c>
      <c r="K67" s="71"/>
      <c r="L67" s="71"/>
      <c r="M67" s="196">
        <f>SUMIF('Werkpakket 1'!$C:$C,$K67,'Werkpakket 1'!$L:$L)+SUMIF('Werkpakket 2'!$C:$C,$K67,'Werkpakket 2'!$L:$L)+SUMIF('Werkpakket 3'!$C:$C,$K67,'Werkpakket 3'!$L:$L)+SUMIF('Werkpakket 4'!$C:$C,$K67,'Werkpakket 4'!$L:$L)+SUMIF('Werkpakket 5'!$C:$C,$K67,'Werkpakket 5'!$L:$L)+SUMIF(Projectmanagement!$C:$C,$K67,Projectmanagement!$L:$L)+SUMIF('Materiële kosten'!$C:$C,$K67,'Materiële kosten'!F:F)</f>
        <v>0</v>
      </c>
      <c r="N67" s="158"/>
      <c r="O67" s="158"/>
      <c r="P67" s="198" t="str">
        <f>IF(Tabel6[[#This Row],[Gerealiseerde kosten]]-Tabel6[[#This Row],[Cofinanciering in kind]]-Tabel6[[#This Row],[Cofinanciering in cash]]=0,"",Tabel6[[#This Row],[Gerealiseerde kosten]]-Tabel6[[#This Row],[Cofinanciering in kind]]-Tabel6[[#This Row],[Cofinanciering in cash]])</f>
        <v/>
      </c>
    </row>
    <row r="68" spans="2:16">
      <c r="B68" s="157">
        <v>39</v>
      </c>
      <c r="C68" s="71"/>
      <c r="D68" s="71"/>
      <c r="E68" s="185">
        <f>SUMIF('Werkpakket 1'!$C:$C,$C68,'Werkpakket 1'!$H:$H)+SUMIF('Werkpakket 2'!$C:$C,$C68,'Werkpakket 2'!$H:$H)+SUMIF('Werkpakket 3'!$C:$C,$C68,'Werkpakket 3'!$H:$H)+SUMIF('Werkpakket 4'!$C:$C,$C68,'Werkpakket 4'!$H:$H)+SUMIF('Werkpakket 5'!$C:$C,$C68,'Werkpakket 5'!$H:$H)+SUMIF(Projectmanagement!$C:$C,$C68,Projectmanagement!$H:$H)+SUMIF('Materiële kosten'!C:C,$C68,'Materiële kosten'!D:D)</f>
        <v>0</v>
      </c>
      <c r="F68" s="186"/>
      <c r="G68" s="186"/>
      <c r="H68" s="198" t="str">
        <f>IF(Tabel3[[#This Row],[Begrote kosten]]-Tabel3[[#This Row],[Cofinanciering in kind]]-Tabel3[[#This Row],[Cofinanciering in cash]]=0,"",Tabel3[[#This Row],[Begrote kosten]]-Tabel3[[#This Row],[Cofinanciering in kind]]-Tabel3[[#This Row],[Cofinanciering in cash]])</f>
        <v/>
      </c>
      <c r="J68" s="239">
        <v>39</v>
      </c>
      <c r="K68" s="71"/>
      <c r="L68" s="71"/>
      <c r="M68" s="196">
        <f>SUMIF('Werkpakket 1'!$C:$C,$K68,'Werkpakket 1'!$L:$L)+SUMIF('Werkpakket 2'!$C:$C,$K68,'Werkpakket 2'!$L:$L)+SUMIF('Werkpakket 3'!$C:$C,$K68,'Werkpakket 3'!$L:$L)+SUMIF('Werkpakket 4'!$C:$C,$K68,'Werkpakket 4'!$L:$L)+SUMIF('Werkpakket 5'!$C:$C,$K68,'Werkpakket 5'!$L:$L)+SUMIF(Projectmanagement!$C:$C,$K68,Projectmanagement!$L:$L)+SUMIF('Materiële kosten'!$C:$C,$K68,'Materiële kosten'!F:F)</f>
        <v>0</v>
      </c>
      <c r="N68" s="158"/>
      <c r="O68" s="158"/>
      <c r="P68" s="198" t="str">
        <f>IF(Tabel6[[#This Row],[Gerealiseerde kosten]]-Tabel6[[#This Row],[Cofinanciering in kind]]-Tabel6[[#This Row],[Cofinanciering in cash]]=0,"",Tabel6[[#This Row],[Gerealiseerde kosten]]-Tabel6[[#This Row],[Cofinanciering in kind]]-Tabel6[[#This Row],[Cofinanciering in cash]])</f>
        <v/>
      </c>
    </row>
    <row r="69" spans="2:16">
      <c r="B69" s="157">
        <v>40</v>
      </c>
      <c r="C69" s="71"/>
      <c r="D69" s="71"/>
      <c r="E69" s="185">
        <f>SUMIF('Werkpakket 1'!$C:$C,$C69,'Werkpakket 1'!$H:$H)+SUMIF('Werkpakket 2'!$C:$C,$C69,'Werkpakket 2'!$H:$H)+SUMIF('Werkpakket 3'!$C:$C,$C69,'Werkpakket 3'!$H:$H)+SUMIF('Werkpakket 4'!$C:$C,$C69,'Werkpakket 4'!$H:$H)+SUMIF('Werkpakket 5'!$C:$C,$C69,'Werkpakket 5'!$H:$H)+SUMIF(Projectmanagement!$C:$C,$C69,Projectmanagement!$H:$H)+SUMIF('Materiële kosten'!C:C,$C69,'Materiële kosten'!D:D)</f>
        <v>0</v>
      </c>
      <c r="F69" s="186"/>
      <c r="G69" s="186"/>
      <c r="H69" s="198" t="str">
        <f>IF(Tabel3[[#This Row],[Begrote kosten]]-Tabel3[[#This Row],[Cofinanciering in kind]]-Tabel3[[#This Row],[Cofinanciering in cash]]=0,"",Tabel3[[#This Row],[Begrote kosten]]-Tabel3[[#This Row],[Cofinanciering in kind]]-Tabel3[[#This Row],[Cofinanciering in cash]])</f>
        <v/>
      </c>
      <c r="J69" s="239">
        <v>40</v>
      </c>
      <c r="K69" s="71"/>
      <c r="L69" s="71"/>
      <c r="M69" s="196">
        <f>SUMIF('Werkpakket 1'!$C:$C,$K69,'Werkpakket 1'!$L:$L)+SUMIF('Werkpakket 2'!$C:$C,$K69,'Werkpakket 2'!$L:$L)+SUMIF('Werkpakket 3'!$C:$C,$K69,'Werkpakket 3'!$L:$L)+SUMIF('Werkpakket 4'!$C:$C,$K69,'Werkpakket 4'!$L:$L)+SUMIF('Werkpakket 5'!$C:$C,$K69,'Werkpakket 5'!$L:$L)+SUMIF(Projectmanagement!$C:$C,$K69,Projectmanagement!$L:$L)+SUMIF('Materiële kosten'!$C:$C,$K69,'Materiële kosten'!F:F)</f>
        <v>0</v>
      </c>
      <c r="N69" s="158"/>
      <c r="O69" s="158"/>
      <c r="P69" s="198" t="str">
        <f>IF(Tabel6[[#This Row],[Gerealiseerde kosten]]-Tabel6[[#This Row],[Cofinanciering in kind]]-Tabel6[[#This Row],[Cofinanciering in cash]]=0,"",Tabel6[[#This Row],[Gerealiseerde kosten]]-Tabel6[[#This Row],[Cofinanciering in kind]]-Tabel6[[#This Row],[Cofinanciering in cash]])</f>
        <v/>
      </c>
    </row>
    <row r="70" spans="2:16">
      <c r="B70" s="157">
        <v>41</v>
      </c>
      <c r="C70" s="71"/>
      <c r="D70" s="71"/>
      <c r="E70" s="185">
        <f>SUMIF('Werkpakket 1'!$C:$C,$C70,'Werkpakket 1'!$H:$H)+SUMIF('Werkpakket 2'!$C:$C,$C70,'Werkpakket 2'!$H:$H)+SUMIF('Werkpakket 3'!$C:$C,$C70,'Werkpakket 3'!$H:$H)+SUMIF('Werkpakket 4'!$C:$C,$C70,'Werkpakket 4'!$H:$H)+SUMIF('Werkpakket 5'!$C:$C,$C70,'Werkpakket 5'!$H:$H)+SUMIF(Projectmanagement!$C:$C,$C70,Projectmanagement!$H:$H)+SUMIF('Materiële kosten'!C:C,$C70,'Materiële kosten'!D:D)</f>
        <v>0</v>
      </c>
      <c r="F70" s="186"/>
      <c r="G70" s="186"/>
      <c r="H70" s="198" t="str">
        <f>IF(Tabel3[[#This Row],[Begrote kosten]]-Tabel3[[#This Row],[Cofinanciering in kind]]-Tabel3[[#This Row],[Cofinanciering in cash]]=0,"",Tabel3[[#This Row],[Begrote kosten]]-Tabel3[[#This Row],[Cofinanciering in kind]]-Tabel3[[#This Row],[Cofinanciering in cash]])</f>
        <v/>
      </c>
      <c r="J70" s="239">
        <v>41</v>
      </c>
      <c r="K70" s="71"/>
      <c r="L70" s="71"/>
      <c r="M70" s="196">
        <f>SUMIF('Werkpakket 1'!$C:$C,$K70,'Werkpakket 1'!$L:$L)+SUMIF('Werkpakket 2'!$C:$C,$K70,'Werkpakket 2'!$L:$L)+SUMIF('Werkpakket 3'!$C:$C,$K70,'Werkpakket 3'!$L:$L)+SUMIF('Werkpakket 4'!$C:$C,$K70,'Werkpakket 4'!$L:$L)+SUMIF('Werkpakket 5'!$C:$C,$K70,'Werkpakket 5'!$L:$L)+SUMIF(Projectmanagement!$C:$C,$K70,Projectmanagement!$L:$L)+SUMIF('Materiële kosten'!$C:$C,$K70,'Materiële kosten'!F:F)</f>
        <v>0</v>
      </c>
      <c r="N70" s="158"/>
      <c r="O70" s="158"/>
      <c r="P70" s="198" t="str">
        <f>IF(Tabel6[[#This Row],[Gerealiseerde kosten]]-Tabel6[[#This Row],[Cofinanciering in kind]]-Tabel6[[#This Row],[Cofinanciering in cash]]=0,"",Tabel6[[#This Row],[Gerealiseerde kosten]]-Tabel6[[#This Row],[Cofinanciering in kind]]-Tabel6[[#This Row],[Cofinanciering in cash]])</f>
        <v/>
      </c>
    </row>
    <row r="71" spans="2:16">
      <c r="B71" s="157">
        <v>42</v>
      </c>
      <c r="C71" s="71"/>
      <c r="D71" s="71"/>
      <c r="E71" s="185">
        <f>SUMIF('Werkpakket 1'!$C:$C,$C71,'Werkpakket 1'!$H:$H)+SUMIF('Werkpakket 2'!$C:$C,$C71,'Werkpakket 2'!$H:$H)+SUMIF('Werkpakket 3'!$C:$C,$C71,'Werkpakket 3'!$H:$H)+SUMIF('Werkpakket 4'!$C:$C,$C71,'Werkpakket 4'!$H:$H)+SUMIF('Werkpakket 5'!$C:$C,$C71,'Werkpakket 5'!$H:$H)+SUMIF(Projectmanagement!$C:$C,$C71,Projectmanagement!$H:$H)+SUMIF('Materiële kosten'!C:C,$C71,'Materiële kosten'!D:D)</f>
        <v>0</v>
      </c>
      <c r="F71" s="186"/>
      <c r="G71" s="186"/>
      <c r="H71" s="198" t="str">
        <f>IF(Tabel3[[#This Row],[Begrote kosten]]-Tabel3[[#This Row],[Cofinanciering in kind]]-Tabel3[[#This Row],[Cofinanciering in cash]]=0,"",Tabel3[[#This Row],[Begrote kosten]]-Tabel3[[#This Row],[Cofinanciering in kind]]-Tabel3[[#This Row],[Cofinanciering in cash]])</f>
        <v/>
      </c>
      <c r="J71" s="239">
        <v>42</v>
      </c>
      <c r="K71" s="71"/>
      <c r="L71" s="71"/>
      <c r="M71" s="196">
        <f>SUMIF('Werkpakket 1'!$C:$C,$K71,'Werkpakket 1'!$L:$L)+SUMIF('Werkpakket 2'!$C:$C,$K71,'Werkpakket 2'!$L:$L)+SUMIF('Werkpakket 3'!$C:$C,$K71,'Werkpakket 3'!$L:$L)+SUMIF('Werkpakket 4'!$C:$C,$K71,'Werkpakket 4'!$L:$L)+SUMIF('Werkpakket 5'!$C:$C,$K71,'Werkpakket 5'!$L:$L)+SUMIF(Projectmanagement!$C:$C,$K71,Projectmanagement!$L:$L)+SUMIF('Materiële kosten'!$C:$C,$K71,'Materiële kosten'!F:F)</f>
        <v>0</v>
      </c>
      <c r="N71" s="158"/>
      <c r="O71" s="158"/>
      <c r="P71" s="198" t="str">
        <f>IF(Tabel6[[#This Row],[Gerealiseerde kosten]]-Tabel6[[#This Row],[Cofinanciering in kind]]-Tabel6[[#This Row],[Cofinanciering in cash]]=0,"",Tabel6[[#This Row],[Gerealiseerde kosten]]-Tabel6[[#This Row],[Cofinanciering in kind]]-Tabel6[[#This Row],[Cofinanciering in cash]])</f>
        <v/>
      </c>
    </row>
    <row r="72" spans="2:16">
      <c r="B72" s="157">
        <v>43</v>
      </c>
      <c r="C72" s="71"/>
      <c r="D72" s="71"/>
      <c r="E72" s="185">
        <f>SUMIF('Werkpakket 1'!$C:$C,$C72,'Werkpakket 1'!$H:$H)+SUMIF('Werkpakket 2'!$C:$C,$C72,'Werkpakket 2'!$H:$H)+SUMIF('Werkpakket 3'!$C:$C,$C72,'Werkpakket 3'!$H:$H)+SUMIF('Werkpakket 4'!$C:$C,$C72,'Werkpakket 4'!$H:$H)+SUMIF('Werkpakket 5'!$C:$C,$C72,'Werkpakket 5'!$H:$H)+SUMIF(Projectmanagement!$C:$C,$C72,Projectmanagement!$H:$H)+SUMIF('Materiële kosten'!C:C,$C72,'Materiële kosten'!D:D)</f>
        <v>0</v>
      </c>
      <c r="F72" s="186"/>
      <c r="G72" s="186"/>
      <c r="H72" s="198" t="str">
        <f>IF(Tabel3[[#This Row],[Begrote kosten]]-Tabel3[[#This Row],[Cofinanciering in kind]]-Tabel3[[#This Row],[Cofinanciering in cash]]=0,"",Tabel3[[#This Row],[Begrote kosten]]-Tabel3[[#This Row],[Cofinanciering in kind]]-Tabel3[[#This Row],[Cofinanciering in cash]])</f>
        <v/>
      </c>
      <c r="J72" s="239">
        <v>43</v>
      </c>
      <c r="K72" s="71"/>
      <c r="L72" s="71"/>
      <c r="M72" s="196">
        <f>SUMIF('Werkpakket 1'!$C:$C,$K72,'Werkpakket 1'!$L:$L)+SUMIF('Werkpakket 2'!$C:$C,$K72,'Werkpakket 2'!$L:$L)+SUMIF('Werkpakket 3'!$C:$C,$K72,'Werkpakket 3'!$L:$L)+SUMIF('Werkpakket 4'!$C:$C,$K72,'Werkpakket 4'!$L:$L)+SUMIF('Werkpakket 5'!$C:$C,$K72,'Werkpakket 5'!$L:$L)+SUMIF(Projectmanagement!$C:$C,$K72,Projectmanagement!$L:$L)+SUMIF('Materiële kosten'!$C:$C,$K72,'Materiële kosten'!F:F)</f>
        <v>0</v>
      </c>
      <c r="N72" s="158"/>
      <c r="O72" s="158"/>
      <c r="P72" s="198" t="str">
        <f>IF(Tabel6[[#This Row],[Gerealiseerde kosten]]-Tabel6[[#This Row],[Cofinanciering in kind]]-Tabel6[[#This Row],[Cofinanciering in cash]]=0,"",Tabel6[[#This Row],[Gerealiseerde kosten]]-Tabel6[[#This Row],[Cofinanciering in kind]]-Tabel6[[#This Row],[Cofinanciering in cash]])</f>
        <v/>
      </c>
    </row>
    <row r="73" spans="2:16">
      <c r="B73" s="157">
        <v>44</v>
      </c>
      <c r="C73" s="71"/>
      <c r="D73" s="71"/>
      <c r="E73" s="185">
        <f>SUMIF('Werkpakket 1'!$C:$C,$C73,'Werkpakket 1'!$H:$H)+SUMIF('Werkpakket 2'!$C:$C,$C73,'Werkpakket 2'!$H:$H)+SUMIF('Werkpakket 3'!$C:$C,$C73,'Werkpakket 3'!$H:$H)+SUMIF('Werkpakket 4'!$C:$C,$C73,'Werkpakket 4'!$H:$H)+SUMIF('Werkpakket 5'!$C:$C,$C73,'Werkpakket 5'!$H:$H)+SUMIF(Projectmanagement!$C:$C,$C73,Projectmanagement!$H:$H)+SUMIF('Materiële kosten'!C:C,$C73,'Materiële kosten'!D:D)</f>
        <v>0</v>
      </c>
      <c r="F73" s="186"/>
      <c r="G73" s="186"/>
      <c r="H73" s="198" t="str">
        <f>IF(Tabel3[[#This Row],[Begrote kosten]]-Tabel3[[#This Row],[Cofinanciering in kind]]-Tabel3[[#This Row],[Cofinanciering in cash]]=0,"",Tabel3[[#This Row],[Begrote kosten]]-Tabel3[[#This Row],[Cofinanciering in kind]]-Tabel3[[#This Row],[Cofinanciering in cash]])</f>
        <v/>
      </c>
      <c r="J73" s="239">
        <v>44</v>
      </c>
      <c r="K73" s="71"/>
      <c r="L73" s="71"/>
      <c r="M73" s="196">
        <f>SUMIF('Werkpakket 1'!$C:$C,$K73,'Werkpakket 1'!$L:$L)+SUMIF('Werkpakket 2'!$C:$C,$K73,'Werkpakket 2'!$L:$L)+SUMIF('Werkpakket 3'!$C:$C,$K73,'Werkpakket 3'!$L:$L)+SUMIF('Werkpakket 4'!$C:$C,$K73,'Werkpakket 4'!$L:$L)+SUMIF('Werkpakket 5'!$C:$C,$K73,'Werkpakket 5'!$L:$L)+SUMIF(Projectmanagement!$C:$C,$K73,Projectmanagement!$L:$L)+SUMIF('Materiële kosten'!$C:$C,$K73,'Materiële kosten'!F:F)</f>
        <v>0</v>
      </c>
      <c r="N73" s="158"/>
      <c r="O73" s="158"/>
      <c r="P73" s="198" t="str">
        <f>IF(Tabel6[[#This Row],[Gerealiseerde kosten]]-Tabel6[[#This Row],[Cofinanciering in kind]]-Tabel6[[#This Row],[Cofinanciering in cash]]=0,"",Tabel6[[#This Row],[Gerealiseerde kosten]]-Tabel6[[#This Row],[Cofinanciering in kind]]-Tabel6[[#This Row],[Cofinanciering in cash]])</f>
        <v/>
      </c>
    </row>
    <row r="74" spans="2:16">
      <c r="B74" s="157">
        <v>45</v>
      </c>
      <c r="C74" s="71"/>
      <c r="D74" s="71"/>
      <c r="E74" s="185">
        <f>SUMIF('Werkpakket 1'!$C:$C,$C74,'Werkpakket 1'!$H:$H)+SUMIF('Werkpakket 2'!$C:$C,$C74,'Werkpakket 2'!$H:$H)+SUMIF('Werkpakket 3'!$C:$C,$C74,'Werkpakket 3'!$H:$H)+SUMIF('Werkpakket 4'!$C:$C,$C74,'Werkpakket 4'!$H:$H)+SUMIF('Werkpakket 5'!$C:$C,$C74,'Werkpakket 5'!$H:$H)+SUMIF(Projectmanagement!$C:$C,$C74,Projectmanagement!$H:$H)+SUMIF('Materiële kosten'!C:C,$C74,'Materiële kosten'!D:D)</f>
        <v>0</v>
      </c>
      <c r="F74" s="186"/>
      <c r="G74" s="186"/>
      <c r="H74" s="198" t="str">
        <f>IF(Tabel3[[#This Row],[Begrote kosten]]-Tabel3[[#This Row],[Cofinanciering in kind]]-Tabel3[[#This Row],[Cofinanciering in cash]]=0,"",Tabel3[[#This Row],[Begrote kosten]]-Tabel3[[#This Row],[Cofinanciering in kind]]-Tabel3[[#This Row],[Cofinanciering in cash]])</f>
        <v/>
      </c>
      <c r="J74" s="239">
        <v>45</v>
      </c>
      <c r="K74" s="71"/>
      <c r="L74" s="71"/>
      <c r="M74" s="196">
        <f>SUMIF('Werkpakket 1'!$C:$C,$K74,'Werkpakket 1'!$L:$L)+SUMIF('Werkpakket 2'!$C:$C,$K74,'Werkpakket 2'!$L:$L)+SUMIF('Werkpakket 3'!$C:$C,$K74,'Werkpakket 3'!$L:$L)+SUMIF('Werkpakket 4'!$C:$C,$K74,'Werkpakket 4'!$L:$L)+SUMIF('Werkpakket 5'!$C:$C,$K74,'Werkpakket 5'!$L:$L)+SUMIF(Projectmanagement!$C:$C,$K74,Projectmanagement!$L:$L)+SUMIF('Materiële kosten'!$C:$C,$K74,'Materiële kosten'!F:F)</f>
        <v>0</v>
      </c>
      <c r="N74" s="158"/>
      <c r="O74" s="158"/>
      <c r="P74" s="198" t="str">
        <f>IF(Tabel6[[#This Row],[Gerealiseerde kosten]]-Tabel6[[#This Row],[Cofinanciering in kind]]-Tabel6[[#This Row],[Cofinanciering in cash]]=0,"",Tabel6[[#This Row],[Gerealiseerde kosten]]-Tabel6[[#This Row],[Cofinanciering in kind]]-Tabel6[[#This Row],[Cofinanciering in cash]])</f>
        <v/>
      </c>
    </row>
    <row r="75" spans="2:16">
      <c r="B75" s="157">
        <v>46</v>
      </c>
      <c r="C75" s="71"/>
      <c r="D75" s="71"/>
      <c r="E75" s="185">
        <f>SUMIF('Werkpakket 1'!$C:$C,$C75,'Werkpakket 1'!$H:$H)+SUMIF('Werkpakket 2'!$C:$C,$C75,'Werkpakket 2'!$H:$H)+SUMIF('Werkpakket 3'!$C:$C,$C75,'Werkpakket 3'!$H:$H)+SUMIF('Werkpakket 4'!$C:$C,$C75,'Werkpakket 4'!$H:$H)+SUMIF('Werkpakket 5'!$C:$C,$C75,'Werkpakket 5'!$H:$H)+SUMIF(Projectmanagement!$C:$C,$C75,Projectmanagement!$H:$H)+SUMIF('Materiële kosten'!C:C,$C75,'Materiële kosten'!D:D)</f>
        <v>0</v>
      </c>
      <c r="F75" s="186"/>
      <c r="G75" s="186"/>
      <c r="H75" s="198" t="str">
        <f>IF(Tabel3[[#This Row],[Begrote kosten]]-Tabel3[[#This Row],[Cofinanciering in kind]]-Tabel3[[#This Row],[Cofinanciering in cash]]=0,"",Tabel3[[#This Row],[Begrote kosten]]-Tabel3[[#This Row],[Cofinanciering in kind]]-Tabel3[[#This Row],[Cofinanciering in cash]])</f>
        <v/>
      </c>
      <c r="J75" s="239">
        <v>46</v>
      </c>
      <c r="K75" s="71"/>
      <c r="L75" s="71"/>
      <c r="M75" s="196">
        <f>SUMIF('Werkpakket 1'!$C:$C,$K75,'Werkpakket 1'!$L:$L)+SUMIF('Werkpakket 2'!$C:$C,$K75,'Werkpakket 2'!$L:$L)+SUMIF('Werkpakket 3'!$C:$C,$K75,'Werkpakket 3'!$L:$L)+SUMIF('Werkpakket 4'!$C:$C,$K75,'Werkpakket 4'!$L:$L)+SUMIF('Werkpakket 5'!$C:$C,$K75,'Werkpakket 5'!$L:$L)+SUMIF(Projectmanagement!$C:$C,$K75,Projectmanagement!$L:$L)+SUMIF('Materiële kosten'!$C:$C,$K75,'Materiële kosten'!F:F)</f>
        <v>0</v>
      </c>
      <c r="N75" s="158"/>
      <c r="O75" s="158"/>
      <c r="P75" s="198" t="str">
        <f>IF(Tabel6[[#This Row],[Gerealiseerde kosten]]-Tabel6[[#This Row],[Cofinanciering in kind]]-Tabel6[[#This Row],[Cofinanciering in cash]]=0,"",Tabel6[[#This Row],[Gerealiseerde kosten]]-Tabel6[[#This Row],[Cofinanciering in kind]]-Tabel6[[#This Row],[Cofinanciering in cash]])</f>
        <v/>
      </c>
    </row>
    <row r="76" spans="2:16">
      <c r="B76" s="157">
        <v>47</v>
      </c>
      <c r="C76" s="71"/>
      <c r="D76" s="71"/>
      <c r="E76" s="185">
        <f>SUMIF('Werkpakket 1'!$C:$C,$C76,'Werkpakket 1'!$H:$H)+SUMIF('Werkpakket 2'!$C:$C,$C76,'Werkpakket 2'!$H:$H)+SUMIF('Werkpakket 3'!$C:$C,$C76,'Werkpakket 3'!$H:$H)+SUMIF('Werkpakket 4'!$C:$C,$C76,'Werkpakket 4'!$H:$H)+SUMIF('Werkpakket 5'!$C:$C,$C76,'Werkpakket 5'!$H:$H)+SUMIF(Projectmanagement!$C:$C,$C76,Projectmanagement!$H:$H)+SUMIF('Materiële kosten'!C:C,$C76,'Materiële kosten'!D:D)</f>
        <v>0</v>
      </c>
      <c r="F76" s="186"/>
      <c r="G76" s="186"/>
      <c r="H76" s="198" t="str">
        <f>IF(Tabel3[[#This Row],[Begrote kosten]]-Tabel3[[#This Row],[Cofinanciering in kind]]-Tabel3[[#This Row],[Cofinanciering in cash]]=0,"",Tabel3[[#This Row],[Begrote kosten]]-Tabel3[[#This Row],[Cofinanciering in kind]]-Tabel3[[#This Row],[Cofinanciering in cash]])</f>
        <v/>
      </c>
      <c r="J76" s="239">
        <v>47</v>
      </c>
      <c r="K76" s="71"/>
      <c r="L76" s="71"/>
      <c r="M76" s="196">
        <f>SUMIF('Werkpakket 1'!$C:$C,$K76,'Werkpakket 1'!$L:$L)+SUMIF('Werkpakket 2'!$C:$C,$K76,'Werkpakket 2'!$L:$L)+SUMIF('Werkpakket 3'!$C:$C,$K76,'Werkpakket 3'!$L:$L)+SUMIF('Werkpakket 4'!$C:$C,$K76,'Werkpakket 4'!$L:$L)+SUMIF('Werkpakket 5'!$C:$C,$K76,'Werkpakket 5'!$L:$L)+SUMIF(Projectmanagement!$C:$C,$K76,Projectmanagement!$L:$L)+SUMIF('Materiële kosten'!$C:$C,$K76,'Materiële kosten'!F:F)</f>
        <v>0</v>
      </c>
      <c r="N76" s="158"/>
      <c r="O76" s="158"/>
      <c r="P76" s="198" t="str">
        <f>IF(Tabel6[[#This Row],[Gerealiseerde kosten]]-Tabel6[[#This Row],[Cofinanciering in kind]]-Tabel6[[#This Row],[Cofinanciering in cash]]=0,"",Tabel6[[#This Row],[Gerealiseerde kosten]]-Tabel6[[#This Row],[Cofinanciering in kind]]-Tabel6[[#This Row],[Cofinanciering in cash]])</f>
        <v/>
      </c>
    </row>
    <row r="77" spans="2:16">
      <c r="B77" s="157">
        <v>48</v>
      </c>
      <c r="C77" s="71"/>
      <c r="D77" s="71"/>
      <c r="E77" s="185">
        <f>SUMIF('Werkpakket 1'!$C:$C,$C77,'Werkpakket 1'!$H:$H)+SUMIF('Werkpakket 2'!$C:$C,$C77,'Werkpakket 2'!$H:$H)+SUMIF('Werkpakket 3'!$C:$C,$C77,'Werkpakket 3'!$H:$H)+SUMIF('Werkpakket 4'!$C:$C,$C77,'Werkpakket 4'!$H:$H)+SUMIF('Werkpakket 5'!$C:$C,$C77,'Werkpakket 5'!$H:$H)+SUMIF(Projectmanagement!$C:$C,$C77,Projectmanagement!$H:$H)+SUMIF('Materiële kosten'!C:C,$C77,'Materiële kosten'!D:D)</f>
        <v>0</v>
      </c>
      <c r="F77" s="186"/>
      <c r="G77" s="186"/>
      <c r="H77" s="198" t="str">
        <f>IF(Tabel3[[#This Row],[Begrote kosten]]-Tabel3[[#This Row],[Cofinanciering in kind]]-Tabel3[[#This Row],[Cofinanciering in cash]]=0,"",Tabel3[[#This Row],[Begrote kosten]]-Tabel3[[#This Row],[Cofinanciering in kind]]-Tabel3[[#This Row],[Cofinanciering in cash]])</f>
        <v/>
      </c>
      <c r="J77" s="239">
        <v>48</v>
      </c>
      <c r="K77" s="71"/>
      <c r="L77" s="71"/>
      <c r="M77" s="196">
        <f>SUMIF('Werkpakket 1'!$C:$C,$K77,'Werkpakket 1'!$L:$L)+SUMIF('Werkpakket 2'!$C:$C,$K77,'Werkpakket 2'!$L:$L)+SUMIF('Werkpakket 3'!$C:$C,$K77,'Werkpakket 3'!$L:$L)+SUMIF('Werkpakket 4'!$C:$C,$K77,'Werkpakket 4'!$L:$L)+SUMIF('Werkpakket 5'!$C:$C,$K77,'Werkpakket 5'!$L:$L)+SUMIF(Projectmanagement!$C:$C,$K77,Projectmanagement!$L:$L)+SUMIF('Materiële kosten'!$C:$C,$K77,'Materiële kosten'!F:F)</f>
        <v>0</v>
      </c>
      <c r="N77" s="158"/>
      <c r="O77" s="158"/>
      <c r="P77" s="198" t="str">
        <f>IF(Tabel6[[#This Row],[Gerealiseerde kosten]]-Tabel6[[#This Row],[Cofinanciering in kind]]-Tabel6[[#This Row],[Cofinanciering in cash]]=0,"",Tabel6[[#This Row],[Gerealiseerde kosten]]-Tabel6[[#This Row],[Cofinanciering in kind]]-Tabel6[[#This Row],[Cofinanciering in cash]])</f>
        <v/>
      </c>
    </row>
    <row r="78" spans="2:16">
      <c r="B78" s="157">
        <v>49</v>
      </c>
      <c r="C78" s="71"/>
      <c r="D78" s="71"/>
      <c r="E78" s="185">
        <f>SUMIF('Werkpakket 1'!$C:$C,$C78,'Werkpakket 1'!$H:$H)+SUMIF('Werkpakket 2'!$C:$C,$C78,'Werkpakket 2'!$H:$H)+SUMIF('Werkpakket 3'!$C:$C,$C78,'Werkpakket 3'!$H:$H)+SUMIF('Werkpakket 4'!$C:$C,$C78,'Werkpakket 4'!$H:$H)+SUMIF('Werkpakket 5'!$C:$C,$C78,'Werkpakket 5'!$H:$H)+SUMIF(Projectmanagement!$C:$C,$C78,Projectmanagement!$H:$H)+SUMIF('Materiële kosten'!C:C,$C78,'Materiële kosten'!D:D)</f>
        <v>0</v>
      </c>
      <c r="F78" s="186"/>
      <c r="G78" s="186"/>
      <c r="H78" s="198" t="str">
        <f>IF(Tabel3[[#This Row],[Begrote kosten]]-Tabel3[[#This Row],[Cofinanciering in kind]]-Tabel3[[#This Row],[Cofinanciering in cash]]=0,"",Tabel3[[#This Row],[Begrote kosten]]-Tabel3[[#This Row],[Cofinanciering in kind]]-Tabel3[[#This Row],[Cofinanciering in cash]])</f>
        <v/>
      </c>
      <c r="J78" s="239">
        <v>49</v>
      </c>
      <c r="K78" s="71"/>
      <c r="L78" s="71"/>
      <c r="M78" s="196">
        <f>SUMIF('Werkpakket 1'!$C:$C,$K78,'Werkpakket 1'!$L:$L)+SUMIF('Werkpakket 2'!$C:$C,$K78,'Werkpakket 2'!$L:$L)+SUMIF('Werkpakket 3'!$C:$C,$K78,'Werkpakket 3'!$L:$L)+SUMIF('Werkpakket 4'!$C:$C,$K78,'Werkpakket 4'!$L:$L)+SUMIF('Werkpakket 5'!$C:$C,$K78,'Werkpakket 5'!$L:$L)+SUMIF(Projectmanagement!$C:$C,$K78,Projectmanagement!$L:$L)+SUMIF('Materiële kosten'!$C:$C,$K78,'Materiële kosten'!F:F)</f>
        <v>0</v>
      </c>
      <c r="N78" s="158"/>
      <c r="O78" s="158"/>
      <c r="P78" s="198" t="str">
        <f>IF(Tabel6[[#This Row],[Gerealiseerde kosten]]-Tabel6[[#This Row],[Cofinanciering in kind]]-Tabel6[[#This Row],[Cofinanciering in cash]]=0,"",Tabel6[[#This Row],[Gerealiseerde kosten]]-Tabel6[[#This Row],[Cofinanciering in kind]]-Tabel6[[#This Row],[Cofinanciering in cash]])</f>
        <v/>
      </c>
    </row>
    <row r="79" spans="2:16">
      <c r="B79" s="157">
        <v>50</v>
      </c>
      <c r="C79" s="71"/>
      <c r="D79" s="71"/>
      <c r="E79" s="185">
        <f>SUMIF('Werkpakket 1'!$C:$C,$C79,'Werkpakket 1'!$H:$H)+SUMIF('Werkpakket 2'!$C:$C,$C79,'Werkpakket 2'!$H:$H)+SUMIF('Werkpakket 3'!$C:$C,$C79,'Werkpakket 3'!$H:$H)+SUMIF('Werkpakket 4'!$C:$C,$C79,'Werkpakket 4'!$H:$H)+SUMIF('Werkpakket 5'!$C:$C,$C79,'Werkpakket 5'!$H:$H)+SUMIF(Projectmanagement!$C:$C,$C79,Projectmanagement!$H:$H)+SUMIF('Materiële kosten'!C:C,$C79,'Materiële kosten'!D:D)</f>
        <v>0</v>
      </c>
      <c r="F79" s="186"/>
      <c r="G79" s="186"/>
      <c r="H79" s="198" t="str">
        <f>IF(Tabel3[[#This Row],[Begrote kosten]]-Tabel3[[#This Row],[Cofinanciering in kind]]-Tabel3[[#This Row],[Cofinanciering in cash]]=0,"",Tabel3[[#This Row],[Begrote kosten]]-Tabel3[[#This Row],[Cofinanciering in kind]]-Tabel3[[#This Row],[Cofinanciering in cash]])</f>
        <v/>
      </c>
      <c r="J79" s="239">
        <v>50</v>
      </c>
      <c r="K79" s="71"/>
      <c r="L79" s="71"/>
      <c r="M79" s="196">
        <f>SUMIF('Werkpakket 1'!$C:$C,$K79,'Werkpakket 1'!$L:$L)+SUMIF('Werkpakket 2'!$C:$C,$K79,'Werkpakket 2'!$L:$L)+SUMIF('Werkpakket 3'!$C:$C,$K79,'Werkpakket 3'!$L:$L)+SUMIF('Werkpakket 4'!$C:$C,$K79,'Werkpakket 4'!$L:$L)+SUMIF('Werkpakket 5'!$C:$C,$K79,'Werkpakket 5'!$L:$L)+SUMIF(Projectmanagement!$C:$C,$K79,Projectmanagement!$L:$L)+SUMIF('Materiële kosten'!$C:$C,$K79,'Materiële kosten'!F:F)</f>
        <v>0</v>
      </c>
      <c r="N79" s="158"/>
      <c r="O79" s="158"/>
      <c r="P79" s="198" t="str">
        <f>IF(Tabel6[[#This Row],[Gerealiseerde kosten]]-Tabel6[[#This Row],[Cofinanciering in kind]]-Tabel6[[#This Row],[Cofinanciering in cash]]=0,"",Tabel6[[#This Row],[Gerealiseerde kosten]]-Tabel6[[#This Row],[Cofinanciering in kind]]-Tabel6[[#This Row],[Cofinanciering in cash]])</f>
        <v/>
      </c>
    </row>
    <row r="80" spans="2:16">
      <c r="B80" s="157">
        <v>51</v>
      </c>
      <c r="C80" s="71"/>
      <c r="D80" s="71"/>
      <c r="E80" s="185">
        <f>SUMIF('Werkpakket 1'!$C:$C,$C80,'Werkpakket 1'!$H:$H)+SUMIF('Werkpakket 2'!$C:$C,$C80,'Werkpakket 2'!$H:$H)+SUMIF('Werkpakket 3'!$C:$C,$C80,'Werkpakket 3'!$H:$H)+SUMIF('Werkpakket 4'!$C:$C,$C80,'Werkpakket 4'!$H:$H)+SUMIF('Werkpakket 5'!$C:$C,$C80,'Werkpakket 5'!$H:$H)+SUMIF(Projectmanagement!$C:$C,$C80,Projectmanagement!$H:$H)+SUMIF('Materiële kosten'!C:C,$C80,'Materiële kosten'!D:D)</f>
        <v>0</v>
      </c>
      <c r="F80" s="186"/>
      <c r="G80" s="186"/>
      <c r="H80" s="198" t="str">
        <f>IF(Tabel3[[#This Row],[Begrote kosten]]-Tabel3[[#This Row],[Cofinanciering in kind]]-Tabel3[[#This Row],[Cofinanciering in cash]]=0,"",Tabel3[[#This Row],[Begrote kosten]]-Tabel3[[#This Row],[Cofinanciering in kind]]-Tabel3[[#This Row],[Cofinanciering in cash]])</f>
        <v/>
      </c>
      <c r="J80" s="239">
        <v>51</v>
      </c>
      <c r="K80" s="71"/>
      <c r="L80" s="71"/>
      <c r="M80" s="196">
        <f>SUMIF('Werkpakket 1'!$C:$C,$K80,'Werkpakket 1'!$L:$L)+SUMIF('Werkpakket 2'!$C:$C,$K80,'Werkpakket 2'!$L:$L)+SUMIF('Werkpakket 3'!$C:$C,$K80,'Werkpakket 3'!$L:$L)+SUMIF('Werkpakket 4'!$C:$C,$K80,'Werkpakket 4'!$L:$L)+SUMIF('Werkpakket 5'!$C:$C,$K80,'Werkpakket 5'!$L:$L)+SUMIF(Projectmanagement!$C:$C,$K80,Projectmanagement!$L:$L)+SUMIF('Materiële kosten'!$C:$C,$K80,'Materiële kosten'!F:F)</f>
        <v>0</v>
      </c>
      <c r="N80" s="158"/>
      <c r="O80" s="158"/>
      <c r="P80" s="198" t="str">
        <f>IF(Tabel6[[#This Row],[Gerealiseerde kosten]]-Tabel6[[#This Row],[Cofinanciering in kind]]-Tabel6[[#This Row],[Cofinanciering in cash]]=0,"",Tabel6[[#This Row],[Gerealiseerde kosten]]-Tabel6[[#This Row],[Cofinanciering in kind]]-Tabel6[[#This Row],[Cofinanciering in cash]])</f>
        <v/>
      </c>
    </row>
    <row r="81" spans="2:16">
      <c r="B81" s="157">
        <v>52</v>
      </c>
      <c r="C81" s="71"/>
      <c r="D81" s="71"/>
      <c r="E81" s="185">
        <f>SUMIF('Werkpakket 1'!$C:$C,$C81,'Werkpakket 1'!$H:$H)+SUMIF('Werkpakket 2'!$C:$C,$C81,'Werkpakket 2'!$H:$H)+SUMIF('Werkpakket 3'!$C:$C,$C81,'Werkpakket 3'!$H:$H)+SUMIF('Werkpakket 4'!$C:$C,$C81,'Werkpakket 4'!$H:$H)+SUMIF('Werkpakket 5'!$C:$C,$C81,'Werkpakket 5'!$H:$H)+SUMIF(Projectmanagement!$C:$C,$C81,Projectmanagement!$H:$H)+SUMIF('Materiële kosten'!C:C,$C81,'Materiële kosten'!D:D)</f>
        <v>0</v>
      </c>
      <c r="F81" s="186"/>
      <c r="G81" s="186"/>
      <c r="H81" s="198" t="str">
        <f>IF(Tabel3[[#This Row],[Begrote kosten]]-Tabel3[[#This Row],[Cofinanciering in kind]]-Tabel3[[#This Row],[Cofinanciering in cash]]=0,"",Tabel3[[#This Row],[Begrote kosten]]-Tabel3[[#This Row],[Cofinanciering in kind]]-Tabel3[[#This Row],[Cofinanciering in cash]])</f>
        <v/>
      </c>
      <c r="J81" s="239">
        <v>52</v>
      </c>
      <c r="K81" s="71"/>
      <c r="L81" s="71"/>
      <c r="M81" s="196">
        <f>SUMIF('Werkpakket 1'!$C:$C,$K81,'Werkpakket 1'!$L:$L)+SUMIF('Werkpakket 2'!$C:$C,$K81,'Werkpakket 2'!$L:$L)+SUMIF('Werkpakket 3'!$C:$C,$K81,'Werkpakket 3'!$L:$L)+SUMIF('Werkpakket 4'!$C:$C,$K81,'Werkpakket 4'!$L:$L)+SUMIF('Werkpakket 5'!$C:$C,$K81,'Werkpakket 5'!$L:$L)+SUMIF(Projectmanagement!$C:$C,$K81,Projectmanagement!$L:$L)+SUMIF('Materiële kosten'!$C:$C,$K81,'Materiële kosten'!F:F)</f>
        <v>0</v>
      </c>
      <c r="N81" s="158"/>
      <c r="O81" s="158"/>
      <c r="P81" s="198" t="str">
        <f>IF(Tabel6[[#This Row],[Gerealiseerde kosten]]-Tabel6[[#This Row],[Cofinanciering in kind]]-Tabel6[[#This Row],[Cofinanciering in cash]]=0,"",Tabel6[[#This Row],[Gerealiseerde kosten]]-Tabel6[[#This Row],[Cofinanciering in kind]]-Tabel6[[#This Row],[Cofinanciering in cash]])</f>
        <v/>
      </c>
    </row>
    <row r="82" spans="2:16">
      <c r="B82" s="157">
        <v>53</v>
      </c>
      <c r="C82" s="71"/>
      <c r="D82" s="71"/>
      <c r="E82" s="185">
        <f>SUMIF('Werkpakket 1'!$C:$C,$C82,'Werkpakket 1'!$H:$H)+SUMIF('Werkpakket 2'!$C:$C,$C82,'Werkpakket 2'!$H:$H)+SUMIF('Werkpakket 3'!$C:$C,$C82,'Werkpakket 3'!$H:$H)+SUMIF('Werkpakket 4'!$C:$C,$C82,'Werkpakket 4'!$H:$H)+SUMIF('Werkpakket 5'!$C:$C,$C82,'Werkpakket 5'!$H:$H)+SUMIF(Projectmanagement!$C:$C,$C82,Projectmanagement!$H:$H)+SUMIF('Materiële kosten'!C:C,$C82,'Materiële kosten'!D:D)</f>
        <v>0</v>
      </c>
      <c r="F82" s="186"/>
      <c r="G82" s="186"/>
      <c r="H82" s="198" t="str">
        <f>IF(Tabel3[[#This Row],[Begrote kosten]]-Tabel3[[#This Row],[Cofinanciering in kind]]-Tabel3[[#This Row],[Cofinanciering in cash]]=0,"",Tabel3[[#This Row],[Begrote kosten]]-Tabel3[[#This Row],[Cofinanciering in kind]]-Tabel3[[#This Row],[Cofinanciering in cash]])</f>
        <v/>
      </c>
      <c r="J82" s="239">
        <v>53</v>
      </c>
      <c r="K82" s="71"/>
      <c r="L82" s="71"/>
      <c r="M82" s="196">
        <f>SUMIF('Werkpakket 1'!$C:$C,$K82,'Werkpakket 1'!$L:$L)+SUMIF('Werkpakket 2'!$C:$C,$K82,'Werkpakket 2'!$L:$L)+SUMIF('Werkpakket 3'!$C:$C,$K82,'Werkpakket 3'!$L:$L)+SUMIF('Werkpakket 4'!$C:$C,$K82,'Werkpakket 4'!$L:$L)+SUMIF('Werkpakket 5'!$C:$C,$K82,'Werkpakket 5'!$L:$L)+SUMIF(Projectmanagement!$C:$C,$K82,Projectmanagement!$L:$L)+SUMIF('Materiële kosten'!$C:$C,$K82,'Materiële kosten'!F:F)</f>
        <v>0</v>
      </c>
      <c r="N82" s="158"/>
      <c r="O82" s="158"/>
      <c r="P82" s="198" t="str">
        <f>IF(Tabel6[[#This Row],[Gerealiseerde kosten]]-Tabel6[[#This Row],[Cofinanciering in kind]]-Tabel6[[#This Row],[Cofinanciering in cash]]=0,"",Tabel6[[#This Row],[Gerealiseerde kosten]]-Tabel6[[#This Row],[Cofinanciering in kind]]-Tabel6[[#This Row],[Cofinanciering in cash]])</f>
        <v/>
      </c>
    </row>
    <row r="83" spans="2:16">
      <c r="B83" s="157">
        <v>54</v>
      </c>
      <c r="C83" s="71"/>
      <c r="D83" s="71"/>
      <c r="E83" s="185">
        <f>SUMIF('Werkpakket 1'!$C:$C,$C83,'Werkpakket 1'!$H:$H)+SUMIF('Werkpakket 2'!$C:$C,$C83,'Werkpakket 2'!$H:$H)+SUMIF('Werkpakket 3'!$C:$C,$C83,'Werkpakket 3'!$H:$H)+SUMIF('Werkpakket 4'!$C:$C,$C83,'Werkpakket 4'!$H:$H)+SUMIF('Werkpakket 5'!$C:$C,$C83,'Werkpakket 5'!$H:$H)+SUMIF(Projectmanagement!$C:$C,$C83,Projectmanagement!$H:$H)+SUMIF('Materiële kosten'!C:C,$C83,'Materiële kosten'!D:D)</f>
        <v>0</v>
      </c>
      <c r="F83" s="186"/>
      <c r="G83" s="186"/>
      <c r="H83" s="198" t="str">
        <f>IF(Tabel3[[#This Row],[Begrote kosten]]-Tabel3[[#This Row],[Cofinanciering in kind]]-Tabel3[[#This Row],[Cofinanciering in cash]]=0,"",Tabel3[[#This Row],[Begrote kosten]]-Tabel3[[#This Row],[Cofinanciering in kind]]-Tabel3[[#This Row],[Cofinanciering in cash]])</f>
        <v/>
      </c>
      <c r="J83" s="239">
        <v>54</v>
      </c>
      <c r="K83" s="71"/>
      <c r="L83" s="71"/>
      <c r="M83" s="196">
        <f>SUMIF('Werkpakket 1'!$C:$C,$K83,'Werkpakket 1'!$L:$L)+SUMIF('Werkpakket 2'!$C:$C,$K83,'Werkpakket 2'!$L:$L)+SUMIF('Werkpakket 3'!$C:$C,$K83,'Werkpakket 3'!$L:$L)+SUMIF('Werkpakket 4'!$C:$C,$K83,'Werkpakket 4'!$L:$L)+SUMIF('Werkpakket 5'!$C:$C,$K83,'Werkpakket 5'!$L:$L)+SUMIF(Projectmanagement!$C:$C,$K83,Projectmanagement!$L:$L)+SUMIF('Materiële kosten'!$C:$C,$K83,'Materiële kosten'!F:F)</f>
        <v>0</v>
      </c>
      <c r="N83" s="158"/>
      <c r="O83" s="158"/>
      <c r="P83" s="198" t="str">
        <f>IF(Tabel6[[#This Row],[Gerealiseerde kosten]]-Tabel6[[#This Row],[Cofinanciering in kind]]-Tabel6[[#This Row],[Cofinanciering in cash]]=0,"",Tabel6[[#This Row],[Gerealiseerde kosten]]-Tabel6[[#This Row],[Cofinanciering in kind]]-Tabel6[[#This Row],[Cofinanciering in cash]])</f>
        <v/>
      </c>
    </row>
    <row r="84" spans="2:16">
      <c r="B84" s="157">
        <v>55</v>
      </c>
      <c r="C84" s="71"/>
      <c r="D84" s="71"/>
      <c r="E84" s="185">
        <f>SUMIF('Werkpakket 1'!$C:$C,$C84,'Werkpakket 1'!$H:$H)+SUMIF('Werkpakket 2'!$C:$C,$C84,'Werkpakket 2'!$H:$H)+SUMIF('Werkpakket 3'!$C:$C,$C84,'Werkpakket 3'!$H:$H)+SUMIF('Werkpakket 4'!$C:$C,$C84,'Werkpakket 4'!$H:$H)+SUMIF('Werkpakket 5'!$C:$C,$C84,'Werkpakket 5'!$H:$H)+SUMIF(Projectmanagement!$C:$C,$C84,Projectmanagement!$H:$H)+SUMIF('Materiële kosten'!C:C,$C84,'Materiële kosten'!D:D)</f>
        <v>0</v>
      </c>
      <c r="F84" s="186"/>
      <c r="G84" s="186"/>
      <c r="H84" s="198" t="str">
        <f>IF(Tabel3[[#This Row],[Begrote kosten]]-Tabel3[[#This Row],[Cofinanciering in kind]]-Tabel3[[#This Row],[Cofinanciering in cash]]=0,"",Tabel3[[#This Row],[Begrote kosten]]-Tabel3[[#This Row],[Cofinanciering in kind]]-Tabel3[[#This Row],[Cofinanciering in cash]])</f>
        <v/>
      </c>
      <c r="J84" s="239">
        <v>55</v>
      </c>
      <c r="K84" s="71"/>
      <c r="L84" s="71"/>
      <c r="M84" s="196">
        <f>SUMIF('Werkpakket 1'!$C:$C,$K84,'Werkpakket 1'!$L:$L)+SUMIF('Werkpakket 2'!$C:$C,$K84,'Werkpakket 2'!$L:$L)+SUMIF('Werkpakket 3'!$C:$C,$K84,'Werkpakket 3'!$L:$L)+SUMIF('Werkpakket 4'!$C:$C,$K84,'Werkpakket 4'!$L:$L)+SUMIF('Werkpakket 5'!$C:$C,$K84,'Werkpakket 5'!$L:$L)+SUMIF(Projectmanagement!$C:$C,$K84,Projectmanagement!$L:$L)+SUMIF('Materiële kosten'!$C:$C,$K84,'Materiële kosten'!F:F)</f>
        <v>0</v>
      </c>
      <c r="N84" s="158"/>
      <c r="O84" s="158"/>
      <c r="P84" s="198" t="str">
        <f>IF(Tabel6[[#This Row],[Gerealiseerde kosten]]-Tabel6[[#This Row],[Cofinanciering in kind]]-Tabel6[[#This Row],[Cofinanciering in cash]]=0,"",Tabel6[[#This Row],[Gerealiseerde kosten]]-Tabel6[[#This Row],[Cofinanciering in kind]]-Tabel6[[#This Row],[Cofinanciering in cash]])</f>
        <v/>
      </c>
    </row>
    <row r="85" spans="2:16">
      <c r="B85" s="157">
        <v>56</v>
      </c>
      <c r="C85" s="71"/>
      <c r="D85" s="71"/>
      <c r="E85" s="185">
        <f>SUMIF('Werkpakket 1'!$C:$C,$C85,'Werkpakket 1'!$H:$H)+SUMIF('Werkpakket 2'!$C:$C,$C85,'Werkpakket 2'!$H:$H)+SUMIF('Werkpakket 3'!$C:$C,$C85,'Werkpakket 3'!$H:$H)+SUMIF('Werkpakket 4'!$C:$C,$C85,'Werkpakket 4'!$H:$H)+SUMIF('Werkpakket 5'!$C:$C,$C85,'Werkpakket 5'!$H:$H)+SUMIF(Projectmanagement!$C:$C,$C85,Projectmanagement!$H:$H)+SUMIF('Materiële kosten'!C:C,$C85,'Materiële kosten'!D:D)</f>
        <v>0</v>
      </c>
      <c r="F85" s="186"/>
      <c r="G85" s="186"/>
      <c r="H85" s="198" t="str">
        <f>IF(Tabel3[[#This Row],[Begrote kosten]]-Tabel3[[#This Row],[Cofinanciering in kind]]-Tabel3[[#This Row],[Cofinanciering in cash]]=0,"",Tabel3[[#This Row],[Begrote kosten]]-Tabel3[[#This Row],[Cofinanciering in kind]]-Tabel3[[#This Row],[Cofinanciering in cash]])</f>
        <v/>
      </c>
      <c r="J85" s="239">
        <v>56</v>
      </c>
      <c r="K85" s="71"/>
      <c r="L85" s="71"/>
      <c r="M85" s="196">
        <f>SUMIF('Werkpakket 1'!$C:$C,$K85,'Werkpakket 1'!$L:$L)+SUMIF('Werkpakket 2'!$C:$C,$K85,'Werkpakket 2'!$L:$L)+SUMIF('Werkpakket 3'!$C:$C,$K85,'Werkpakket 3'!$L:$L)+SUMIF('Werkpakket 4'!$C:$C,$K85,'Werkpakket 4'!$L:$L)+SUMIF('Werkpakket 5'!$C:$C,$K85,'Werkpakket 5'!$L:$L)+SUMIF(Projectmanagement!$C:$C,$K85,Projectmanagement!$L:$L)+SUMIF('Materiële kosten'!$C:$C,$K85,'Materiële kosten'!F:F)</f>
        <v>0</v>
      </c>
      <c r="N85" s="158"/>
      <c r="O85" s="158"/>
      <c r="P85" s="198" t="str">
        <f>IF(Tabel6[[#This Row],[Gerealiseerde kosten]]-Tabel6[[#This Row],[Cofinanciering in kind]]-Tabel6[[#This Row],[Cofinanciering in cash]]=0,"",Tabel6[[#This Row],[Gerealiseerde kosten]]-Tabel6[[#This Row],[Cofinanciering in kind]]-Tabel6[[#This Row],[Cofinanciering in cash]])</f>
        <v/>
      </c>
    </row>
    <row r="86" spans="2:16">
      <c r="B86" s="157">
        <v>57</v>
      </c>
      <c r="C86" s="71"/>
      <c r="D86" s="71"/>
      <c r="E86" s="185">
        <f>SUMIF('Werkpakket 1'!$C:$C,$C86,'Werkpakket 1'!$H:$H)+SUMIF('Werkpakket 2'!$C:$C,$C86,'Werkpakket 2'!$H:$H)+SUMIF('Werkpakket 3'!$C:$C,$C86,'Werkpakket 3'!$H:$H)+SUMIF('Werkpakket 4'!$C:$C,$C86,'Werkpakket 4'!$H:$H)+SUMIF('Werkpakket 5'!$C:$C,$C86,'Werkpakket 5'!$H:$H)+SUMIF(Projectmanagement!$C:$C,$C86,Projectmanagement!$H:$H)+SUMIF('Materiële kosten'!C:C,$C86,'Materiële kosten'!D:D)</f>
        <v>0</v>
      </c>
      <c r="F86" s="186"/>
      <c r="G86" s="186"/>
      <c r="H86" s="198" t="str">
        <f>IF(Tabel3[[#This Row],[Begrote kosten]]-Tabel3[[#This Row],[Cofinanciering in kind]]-Tabel3[[#This Row],[Cofinanciering in cash]]=0,"",Tabel3[[#This Row],[Begrote kosten]]-Tabel3[[#This Row],[Cofinanciering in kind]]-Tabel3[[#This Row],[Cofinanciering in cash]])</f>
        <v/>
      </c>
      <c r="J86" s="239">
        <v>57</v>
      </c>
      <c r="K86" s="71"/>
      <c r="L86" s="71"/>
      <c r="M86" s="196">
        <f>SUMIF('Werkpakket 1'!$C:$C,$K86,'Werkpakket 1'!$L:$L)+SUMIF('Werkpakket 2'!$C:$C,$K86,'Werkpakket 2'!$L:$L)+SUMIF('Werkpakket 3'!$C:$C,$K86,'Werkpakket 3'!$L:$L)+SUMIF('Werkpakket 4'!$C:$C,$K86,'Werkpakket 4'!$L:$L)+SUMIF('Werkpakket 5'!$C:$C,$K86,'Werkpakket 5'!$L:$L)+SUMIF(Projectmanagement!$C:$C,$K86,Projectmanagement!$L:$L)+SUMIF('Materiële kosten'!$C:$C,$K86,'Materiële kosten'!F:F)</f>
        <v>0</v>
      </c>
      <c r="N86" s="158"/>
      <c r="O86" s="158"/>
      <c r="P86" s="198" t="str">
        <f>IF(Tabel6[[#This Row],[Gerealiseerde kosten]]-Tabel6[[#This Row],[Cofinanciering in kind]]-Tabel6[[#This Row],[Cofinanciering in cash]]=0,"",Tabel6[[#This Row],[Gerealiseerde kosten]]-Tabel6[[#This Row],[Cofinanciering in kind]]-Tabel6[[#This Row],[Cofinanciering in cash]])</f>
        <v/>
      </c>
    </row>
    <row r="87" spans="2:16">
      <c r="B87" s="157">
        <v>58</v>
      </c>
      <c r="C87" s="71"/>
      <c r="D87" s="71"/>
      <c r="E87" s="185">
        <f>SUMIF('Werkpakket 1'!$C:$C,$C87,'Werkpakket 1'!$H:$H)+SUMIF('Werkpakket 2'!$C:$C,$C87,'Werkpakket 2'!$H:$H)+SUMIF('Werkpakket 3'!$C:$C,$C87,'Werkpakket 3'!$H:$H)+SUMIF('Werkpakket 4'!$C:$C,$C87,'Werkpakket 4'!$H:$H)+SUMIF('Werkpakket 5'!$C:$C,$C87,'Werkpakket 5'!$H:$H)+SUMIF(Projectmanagement!$C:$C,$C87,Projectmanagement!$H:$H)+SUMIF('Materiële kosten'!C:C,$C87,'Materiële kosten'!D:D)</f>
        <v>0</v>
      </c>
      <c r="F87" s="186"/>
      <c r="G87" s="186"/>
      <c r="H87" s="198" t="str">
        <f>IF(Tabel3[[#This Row],[Begrote kosten]]-Tabel3[[#This Row],[Cofinanciering in kind]]-Tabel3[[#This Row],[Cofinanciering in cash]]=0,"",Tabel3[[#This Row],[Begrote kosten]]-Tabel3[[#This Row],[Cofinanciering in kind]]-Tabel3[[#This Row],[Cofinanciering in cash]])</f>
        <v/>
      </c>
      <c r="J87" s="239">
        <v>58</v>
      </c>
      <c r="K87" s="71"/>
      <c r="L87" s="71"/>
      <c r="M87" s="196">
        <f>SUMIF('Werkpakket 1'!$C:$C,$K87,'Werkpakket 1'!$L:$L)+SUMIF('Werkpakket 2'!$C:$C,$K87,'Werkpakket 2'!$L:$L)+SUMIF('Werkpakket 3'!$C:$C,$K87,'Werkpakket 3'!$L:$L)+SUMIF('Werkpakket 4'!$C:$C,$K87,'Werkpakket 4'!$L:$L)+SUMIF('Werkpakket 5'!$C:$C,$K87,'Werkpakket 5'!$L:$L)+SUMIF(Projectmanagement!$C:$C,$K87,Projectmanagement!$L:$L)+SUMIF('Materiële kosten'!$C:$C,$K87,'Materiële kosten'!F:F)</f>
        <v>0</v>
      </c>
      <c r="N87" s="158"/>
      <c r="O87" s="158"/>
      <c r="P87" s="198" t="str">
        <f>IF(Tabel6[[#This Row],[Gerealiseerde kosten]]-Tabel6[[#This Row],[Cofinanciering in kind]]-Tabel6[[#This Row],[Cofinanciering in cash]]=0,"",Tabel6[[#This Row],[Gerealiseerde kosten]]-Tabel6[[#This Row],[Cofinanciering in kind]]-Tabel6[[#This Row],[Cofinanciering in cash]])</f>
        <v/>
      </c>
    </row>
    <row r="88" spans="2:16">
      <c r="B88" s="157">
        <v>59</v>
      </c>
      <c r="C88" s="71"/>
      <c r="D88" s="71"/>
      <c r="E88" s="185">
        <f>SUMIF('Werkpakket 1'!$C:$C,$C88,'Werkpakket 1'!$H:$H)+SUMIF('Werkpakket 2'!$C:$C,$C88,'Werkpakket 2'!$H:$H)+SUMIF('Werkpakket 3'!$C:$C,$C88,'Werkpakket 3'!$H:$H)+SUMIF('Werkpakket 4'!$C:$C,$C88,'Werkpakket 4'!$H:$H)+SUMIF('Werkpakket 5'!$C:$C,$C88,'Werkpakket 5'!$H:$H)+SUMIF(Projectmanagement!$C:$C,$C88,Projectmanagement!$H:$H)+SUMIF('Materiële kosten'!C:C,$C88,'Materiële kosten'!D:D)</f>
        <v>0</v>
      </c>
      <c r="F88" s="186"/>
      <c r="G88" s="186"/>
      <c r="H88" s="198" t="str">
        <f>IF(Tabel3[[#This Row],[Begrote kosten]]-Tabel3[[#This Row],[Cofinanciering in kind]]-Tabel3[[#This Row],[Cofinanciering in cash]]=0,"",Tabel3[[#This Row],[Begrote kosten]]-Tabel3[[#This Row],[Cofinanciering in kind]]-Tabel3[[#This Row],[Cofinanciering in cash]])</f>
        <v/>
      </c>
      <c r="J88" s="239">
        <v>59</v>
      </c>
      <c r="K88" s="71"/>
      <c r="L88" s="71"/>
      <c r="M88" s="196">
        <f>SUMIF('Werkpakket 1'!$C:$C,$K88,'Werkpakket 1'!$L:$L)+SUMIF('Werkpakket 2'!$C:$C,$K88,'Werkpakket 2'!$L:$L)+SUMIF('Werkpakket 3'!$C:$C,$K88,'Werkpakket 3'!$L:$L)+SUMIF('Werkpakket 4'!$C:$C,$K88,'Werkpakket 4'!$L:$L)+SUMIF('Werkpakket 5'!$C:$C,$K88,'Werkpakket 5'!$L:$L)+SUMIF(Projectmanagement!$C:$C,$K88,Projectmanagement!$L:$L)+SUMIF('Materiële kosten'!$C:$C,$K88,'Materiële kosten'!F:F)</f>
        <v>0</v>
      </c>
      <c r="N88" s="158"/>
      <c r="O88" s="158"/>
      <c r="P88" s="198" t="str">
        <f>IF(Tabel6[[#This Row],[Gerealiseerde kosten]]-Tabel6[[#This Row],[Cofinanciering in kind]]-Tabel6[[#This Row],[Cofinanciering in cash]]=0,"",Tabel6[[#This Row],[Gerealiseerde kosten]]-Tabel6[[#This Row],[Cofinanciering in kind]]-Tabel6[[#This Row],[Cofinanciering in cash]])</f>
        <v/>
      </c>
    </row>
    <row r="89" spans="2:16">
      <c r="B89" s="157">
        <v>60</v>
      </c>
      <c r="C89" s="71"/>
      <c r="D89" s="71"/>
      <c r="E89" s="185">
        <f>SUMIF('Werkpakket 1'!$C:$C,$C89,'Werkpakket 1'!$H:$H)+SUMIF('Werkpakket 2'!$C:$C,$C89,'Werkpakket 2'!$H:$H)+SUMIF('Werkpakket 3'!$C:$C,$C89,'Werkpakket 3'!$H:$H)+SUMIF('Werkpakket 4'!$C:$C,$C89,'Werkpakket 4'!$H:$H)+SUMIF('Werkpakket 5'!$C:$C,$C89,'Werkpakket 5'!$H:$H)+SUMIF(Projectmanagement!$C:$C,$C89,Projectmanagement!$H:$H)+SUMIF('Materiële kosten'!C:C,$C89,'Materiële kosten'!D:D)</f>
        <v>0</v>
      </c>
      <c r="F89" s="186"/>
      <c r="G89" s="186"/>
      <c r="H89" s="198" t="str">
        <f>IF(Tabel3[[#This Row],[Begrote kosten]]-Tabel3[[#This Row],[Cofinanciering in kind]]-Tabel3[[#This Row],[Cofinanciering in cash]]=0,"",Tabel3[[#This Row],[Begrote kosten]]-Tabel3[[#This Row],[Cofinanciering in kind]]-Tabel3[[#This Row],[Cofinanciering in cash]])</f>
        <v/>
      </c>
      <c r="J89" s="239">
        <v>60</v>
      </c>
      <c r="K89" s="71"/>
      <c r="L89" s="71"/>
      <c r="M89" s="196">
        <f>SUMIF('Werkpakket 1'!$C:$C,$K89,'Werkpakket 1'!$L:$L)+SUMIF('Werkpakket 2'!$C:$C,$K89,'Werkpakket 2'!$L:$L)+SUMIF('Werkpakket 3'!$C:$C,$K89,'Werkpakket 3'!$L:$L)+SUMIF('Werkpakket 4'!$C:$C,$K89,'Werkpakket 4'!$L:$L)+SUMIF('Werkpakket 5'!$C:$C,$K89,'Werkpakket 5'!$L:$L)+SUMIF(Projectmanagement!$C:$C,$K89,Projectmanagement!$L:$L)+SUMIF('Materiële kosten'!$C:$C,$K89,'Materiële kosten'!F:F)</f>
        <v>0</v>
      </c>
      <c r="N89" s="158"/>
      <c r="O89" s="158"/>
      <c r="P89" s="198" t="str">
        <f>IF(Tabel6[[#This Row],[Gerealiseerde kosten]]-Tabel6[[#This Row],[Cofinanciering in kind]]-Tabel6[[#This Row],[Cofinanciering in cash]]=0,"",Tabel6[[#This Row],[Gerealiseerde kosten]]-Tabel6[[#This Row],[Cofinanciering in kind]]-Tabel6[[#This Row],[Cofinanciering in cash]])</f>
        <v/>
      </c>
    </row>
    <row r="90" spans="2:16">
      <c r="B90" s="157">
        <v>61</v>
      </c>
      <c r="C90" s="71"/>
      <c r="D90" s="71"/>
      <c r="E90" s="185">
        <f>SUMIF('Werkpakket 1'!$C:$C,$C90,'Werkpakket 1'!$H:$H)+SUMIF('Werkpakket 2'!$C:$C,$C90,'Werkpakket 2'!$H:$H)+SUMIF('Werkpakket 3'!$C:$C,$C90,'Werkpakket 3'!$H:$H)+SUMIF('Werkpakket 4'!$C:$C,$C90,'Werkpakket 4'!$H:$H)+SUMIF('Werkpakket 5'!$C:$C,$C90,'Werkpakket 5'!$H:$H)+SUMIF(Projectmanagement!$C:$C,$C90,Projectmanagement!$H:$H)+SUMIF('Materiële kosten'!C:C,$C90,'Materiële kosten'!D:D)</f>
        <v>0</v>
      </c>
      <c r="F90" s="186"/>
      <c r="G90" s="186"/>
      <c r="H90" s="198" t="str">
        <f>IF(Tabel3[[#This Row],[Begrote kosten]]-Tabel3[[#This Row],[Cofinanciering in kind]]-Tabel3[[#This Row],[Cofinanciering in cash]]=0,"",Tabel3[[#This Row],[Begrote kosten]]-Tabel3[[#This Row],[Cofinanciering in kind]]-Tabel3[[#This Row],[Cofinanciering in cash]])</f>
        <v/>
      </c>
      <c r="J90" s="239">
        <v>61</v>
      </c>
      <c r="K90" s="71"/>
      <c r="L90" s="71"/>
      <c r="M90" s="196">
        <f>SUMIF('Werkpakket 1'!$C:$C,$K90,'Werkpakket 1'!$L:$L)+SUMIF('Werkpakket 2'!$C:$C,$K90,'Werkpakket 2'!$L:$L)+SUMIF('Werkpakket 3'!$C:$C,$K90,'Werkpakket 3'!$L:$L)+SUMIF('Werkpakket 4'!$C:$C,$K90,'Werkpakket 4'!$L:$L)+SUMIF('Werkpakket 5'!$C:$C,$K90,'Werkpakket 5'!$L:$L)+SUMIF(Projectmanagement!$C:$C,$K90,Projectmanagement!$L:$L)+SUMIF('Materiële kosten'!$C:$C,$K90,'Materiële kosten'!F:F)</f>
        <v>0</v>
      </c>
      <c r="N90" s="158"/>
      <c r="O90" s="158"/>
      <c r="P90" s="198" t="str">
        <f>IF(Tabel6[[#This Row],[Gerealiseerde kosten]]-Tabel6[[#This Row],[Cofinanciering in kind]]-Tabel6[[#This Row],[Cofinanciering in cash]]=0,"",Tabel6[[#This Row],[Gerealiseerde kosten]]-Tabel6[[#This Row],[Cofinanciering in kind]]-Tabel6[[#This Row],[Cofinanciering in cash]])</f>
        <v/>
      </c>
    </row>
    <row r="91" spans="2:16">
      <c r="B91" s="157">
        <v>62</v>
      </c>
      <c r="C91" s="71"/>
      <c r="D91" s="71"/>
      <c r="E91" s="185">
        <f>SUMIF('Werkpakket 1'!$C:$C,$C91,'Werkpakket 1'!$H:$H)+SUMIF('Werkpakket 2'!$C:$C,$C91,'Werkpakket 2'!$H:$H)+SUMIF('Werkpakket 3'!$C:$C,$C91,'Werkpakket 3'!$H:$H)+SUMIF('Werkpakket 4'!$C:$C,$C91,'Werkpakket 4'!$H:$H)+SUMIF('Werkpakket 5'!$C:$C,$C91,'Werkpakket 5'!$H:$H)+SUMIF(Projectmanagement!$C:$C,$C91,Projectmanagement!$H:$H)+SUMIF('Materiële kosten'!C:C,$C91,'Materiële kosten'!D:D)</f>
        <v>0</v>
      </c>
      <c r="F91" s="186"/>
      <c r="G91" s="186"/>
      <c r="H91" s="198" t="str">
        <f>IF(Tabel3[[#This Row],[Begrote kosten]]-Tabel3[[#This Row],[Cofinanciering in kind]]-Tabel3[[#This Row],[Cofinanciering in cash]]=0,"",Tabel3[[#This Row],[Begrote kosten]]-Tabel3[[#This Row],[Cofinanciering in kind]]-Tabel3[[#This Row],[Cofinanciering in cash]])</f>
        <v/>
      </c>
      <c r="J91" s="239">
        <v>62</v>
      </c>
      <c r="K91" s="71"/>
      <c r="L91" s="71"/>
      <c r="M91" s="196">
        <f>SUMIF('Werkpakket 1'!$C:$C,$K91,'Werkpakket 1'!$L:$L)+SUMIF('Werkpakket 2'!$C:$C,$K91,'Werkpakket 2'!$L:$L)+SUMIF('Werkpakket 3'!$C:$C,$K91,'Werkpakket 3'!$L:$L)+SUMIF('Werkpakket 4'!$C:$C,$K91,'Werkpakket 4'!$L:$L)+SUMIF('Werkpakket 5'!$C:$C,$K91,'Werkpakket 5'!$L:$L)+SUMIF(Projectmanagement!$C:$C,$K91,Projectmanagement!$L:$L)+SUMIF('Materiële kosten'!$C:$C,$K91,'Materiële kosten'!F:F)</f>
        <v>0</v>
      </c>
      <c r="N91" s="158"/>
      <c r="O91" s="158"/>
      <c r="P91" s="198" t="str">
        <f>IF(Tabel6[[#This Row],[Gerealiseerde kosten]]-Tabel6[[#This Row],[Cofinanciering in kind]]-Tabel6[[#This Row],[Cofinanciering in cash]]=0,"",Tabel6[[#This Row],[Gerealiseerde kosten]]-Tabel6[[#This Row],[Cofinanciering in kind]]-Tabel6[[#This Row],[Cofinanciering in cash]])</f>
        <v/>
      </c>
    </row>
    <row r="92" spans="2:16">
      <c r="B92" s="157">
        <v>63</v>
      </c>
      <c r="C92" s="71"/>
      <c r="D92" s="71"/>
      <c r="E92" s="185">
        <f>SUMIF('Werkpakket 1'!$C:$C,$C92,'Werkpakket 1'!$H:$H)+SUMIF('Werkpakket 2'!$C:$C,$C92,'Werkpakket 2'!$H:$H)+SUMIF('Werkpakket 3'!$C:$C,$C92,'Werkpakket 3'!$H:$H)+SUMIF('Werkpakket 4'!$C:$C,$C92,'Werkpakket 4'!$H:$H)+SUMIF('Werkpakket 5'!$C:$C,$C92,'Werkpakket 5'!$H:$H)+SUMIF(Projectmanagement!$C:$C,$C92,Projectmanagement!$H:$H)+SUMIF('Materiële kosten'!C:C,$C92,'Materiële kosten'!D:D)</f>
        <v>0</v>
      </c>
      <c r="F92" s="186"/>
      <c r="G92" s="186"/>
      <c r="H92" s="198" t="str">
        <f>IF(Tabel3[[#This Row],[Begrote kosten]]-Tabel3[[#This Row],[Cofinanciering in kind]]-Tabel3[[#This Row],[Cofinanciering in cash]]=0,"",Tabel3[[#This Row],[Begrote kosten]]-Tabel3[[#This Row],[Cofinanciering in kind]]-Tabel3[[#This Row],[Cofinanciering in cash]])</f>
        <v/>
      </c>
      <c r="J92" s="239">
        <v>63</v>
      </c>
      <c r="K92" s="71"/>
      <c r="L92" s="71"/>
      <c r="M92" s="196">
        <f>SUMIF('Werkpakket 1'!$C:$C,$K92,'Werkpakket 1'!$L:$L)+SUMIF('Werkpakket 2'!$C:$C,$K92,'Werkpakket 2'!$L:$L)+SUMIF('Werkpakket 3'!$C:$C,$K92,'Werkpakket 3'!$L:$L)+SUMIF('Werkpakket 4'!$C:$C,$K92,'Werkpakket 4'!$L:$L)+SUMIF('Werkpakket 5'!$C:$C,$K92,'Werkpakket 5'!$L:$L)+SUMIF(Projectmanagement!$C:$C,$K92,Projectmanagement!$L:$L)+SUMIF('Materiële kosten'!$C:$C,$K92,'Materiële kosten'!F:F)</f>
        <v>0</v>
      </c>
      <c r="N92" s="158"/>
      <c r="O92" s="158"/>
      <c r="P92" s="198" t="str">
        <f>IF(Tabel6[[#This Row],[Gerealiseerde kosten]]-Tabel6[[#This Row],[Cofinanciering in kind]]-Tabel6[[#This Row],[Cofinanciering in cash]]=0,"",Tabel6[[#This Row],[Gerealiseerde kosten]]-Tabel6[[#This Row],[Cofinanciering in kind]]-Tabel6[[#This Row],[Cofinanciering in cash]])</f>
        <v/>
      </c>
    </row>
    <row r="93" spans="2:16">
      <c r="B93" s="157">
        <v>64</v>
      </c>
      <c r="C93" s="71"/>
      <c r="D93" s="71"/>
      <c r="E93" s="185">
        <f>SUMIF('Werkpakket 1'!$C:$C,$C93,'Werkpakket 1'!$H:$H)+SUMIF('Werkpakket 2'!$C:$C,$C93,'Werkpakket 2'!$H:$H)+SUMIF('Werkpakket 3'!$C:$C,$C93,'Werkpakket 3'!$H:$H)+SUMIF('Werkpakket 4'!$C:$C,$C93,'Werkpakket 4'!$H:$H)+SUMIF('Werkpakket 5'!$C:$C,$C93,'Werkpakket 5'!$H:$H)+SUMIF(Projectmanagement!$C:$C,$C93,Projectmanagement!$H:$H)+SUMIF('Materiële kosten'!C:C,$C93,'Materiële kosten'!D:D)</f>
        <v>0</v>
      </c>
      <c r="F93" s="186"/>
      <c r="G93" s="186"/>
      <c r="H93" s="198" t="str">
        <f>IF(Tabel3[[#This Row],[Begrote kosten]]-Tabel3[[#This Row],[Cofinanciering in kind]]-Tabel3[[#This Row],[Cofinanciering in cash]]=0,"",Tabel3[[#This Row],[Begrote kosten]]-Tabel3[[#This Row],[Cofinanciering in kind]]-Tabel3[[#This Row],[Cofinanciering in cash]])</f>
        <v/>
      </c>
      <c r="J93" s="239">
        <v>64</v>
      </c>
      <c r="K93" s="71"/>
      <c r="L93" s="71"/>
      <c r="M93" s="196">
        <f>SUMIF('Werkpakket 1'!$C:$C,$K93,'Werkpakket 1'!$L:$L)+SUMIF('Werkpakket 2'!$C:$C,$K93,'Werkpakket 2'!$L:$L)+SUMIF('Werkpakket 3'!$C:$C,$K93,'Werkpakket 3'!$L:$L)+SUMIF('Werkpakket 4'!$C:$C,$K93,'Werkpakket 4'!$L:$L)+SUMIF('Werkpakket 5'!$C:$C,$K93,'Werkpakket 5'!$L:$L)+SUMIF(Projectmanagement!$C:$C,$K93,Projectmanagement!$L:$L)+SUMIF('Materiële kosten'!$C:$C,$K93,'Materiële kosten'!F:F)</f>
        <v>0</v>
      </c>
      <c r="N93" s="158"/>
      <c r="O93" s="158"/>
      <c r="P93" s="198" t="str">
        <f>IF(Tabel6[[#This Row],[Gerealiseerde kosten]]-Tabel6[[#This Row],[Cofinanciering in kind]]-Tabel6[[#This Row],[Cofinanciering in cash]]=0,"",Tabel6[[#This Row],[Gerealiseerde kosten]]-Tabel6[[#This Row],[Cofinanciering in kind]]-Tabel6[[#This Row],[Cofinanciering in cash]])</f>
        <v/>
      </c>
    </row>
    <row r="94" spans="2:16">
      <c r="B94" s="157">
        <v>65</v>
      </c>
      <c r="C94" s="71"/>
      <c r="D94" s="71"/>
      <c r="E94" s="185">
        <f>SUMIF('Werkpakket 1'!$C:$C,$C94,'Werkpakket 1'!$H:$H)+SUMIF('Werkpakket 2'!$C:$C,$C94,'Werkpakket 2'!$H:$H)+SUMIF('Werkpakket 3'!$C:$C,$C94,'Werkpakket 3'!$H:$H)+SUMIF('Werkpakket 4'!$C:$C,$C94,'Werkpakket 4'!$H:$H)+SUMIF('Werkpakket 5'!$C:$C,$C94,'Werkpakket 5'!$H:$H)+SUMIF(Projectmanagement!$C:$C,$C94,Projectmanagement!$H:$H)+SUMIF('Materiële kosten'!C:C,$C94,'Materiële kosten'!D:D)</f>
        <v>0</v>
      </c>
      <c r="F94" s="186"/>
      <c r="G94" s="186"/>
      <c r="H94" s="198" t="str">
        <f>IF(Tabel3[[#This Row],[Begrote kosten]]-Tabel3[[#This Row],[Cofinanciering in kind]]-Tabel3[[#This Row],[Cofinanciering in cash]]=0,"",Tabel3[[#This Row],[Begrote kosten]]-Tabel3[[#This Row],[Cofinanciering in kind]]-Tabel3[[#This Row],[Cofinanciering in cash]])</f>
        <v/>
      </c>
      <c r="J94" s="239">
        <v>65</v>
      </c>
      <c r="K94" s="71"/>
      <c r="L94" s="71"/>
      <c r="M94" s="196">
        <f>SUMIF('Werkpakket 1'!$C:$C,$K94,'Werkpakket 1'!$L:$L)+SUMIF('Werkpakket 2'!$C:$C,$K94,'Werkpakket 2'!$L:$L)+SUMIF('Werkpakket 3'!$C:$C,$K94,'Werkpakket 3'!$L:$L)+SUMIF('Werkpakket 4'!$C:$C,$K94,'Werkpakket 4'!$L:$L)+SUMIF('Werkpakket 5'!$C:$C,$K94,'Werkpakket 5'!$L:$L)+SUMIF(Projectmanagement!$C:$C,$K94,Projectmanagement!$L:$L)+SUMIF('Materiële kosten'!$C:$C,$K94,'Materiële kosten'!F:F)</f>
        <v>0</v>
      </c>
      <c r="N94" s="158"/>
      <c r="O94" s="158"/>
      <c r="P94" s="198" t="str">
        <f>IF(Tabel6[[#This Row],[Gerealiseerde kosten]]-Tabel6[[#This Row],[Cofinanciering in kind]]-Tabel6[[#This Row],[Cofinanciering in cash]]=0,"",Tabel6[[#This Row],[Gerealiseerde kosten]]-Tabel6[[#This Row],[Cofinanciering in kind]]-Tabel6[[#This Row],[Cofinanciering in cash]])</f>
        <v/>
      </c>
    </row>
    <row r="95" spans="2:16">
      <c r="B95" s="157">
        <v>66</v>
      </c>
      <c r="C95" s="71"/>
      <c r="D95" s="71"/>
      <c r="E95" s="185">
        <f>SUMIF('Werkpakket 1'!$C:$C,$C95,'Werkpakket 1'!$H:$H)+SUMIF('Werkpakket 2'!$C:$C,$C95,'Werkpakket 2'!$H:$H)+SUMIF('Werkpakket 3'!$C:$C,$C95,'Werkpakket 3'!$H:$H)+SUMIF('Werkpakket 4'!$C:$C,$C95,'Werkpakket 4'!$H:$H)+SUMIF('Werkpakket 5'!$C:$C,$C95,'Werkpakket 5'!$H:$H)+SUMIF(Projectmanagement!$C:$C,$C95,Projectmanagement!$H:$H)+SUMIF('Materiële kosten'!C:C,$C95,'Materiële kosten'!D:D)</f>
        <v>0</v>
      </c>
      <c r="F95" s="186"/>
      <c r="G95" s="186"/>
      <c r="H95" s="198" t="str">
        <f>IF(Tabel3[[#This Row],[Begrote kosten]]-Tabel3[[#This Row],[Cofinanciering in kind]]-Tabel3[[#This Row],[Cofinanciering in cash]]=0,"",Tabel3[[#This Row],[Begrote kosten]]-Tabel3[[#This Row],[Cofinanciering in kind]]-Tabel3[[#This Row],[Cofinanciering in cash]])</f>
        <v/>
      </c>
      <c r="J95" s="239">
        <v>66</v>
      </c>
      <c r="K95" s="71"/>
      <c r="L95" s="71"/>
      <c r="M95" s="196">
        <f>SUMIF('Werkpakket 1'!$C:$C,$K95,'Werkpakket 1'!$L:$L)+SUMIF('Werkpakket 2'!$C:$C,$K95,'Werkpakket 2'!$L:$L)+SUMIF('Werkpakket 3'!$C:$C,$K95,'Werkpakket 3'!$L:$L)+SUMIF('Werkpakket 4'!$C:$C,$K95,'Werkpakket 4'!$L:$L)+SUMIF('Werkpakket 5'!$C:$C,$K95,'Werkpakket 5'!$L:$L)+SUMIF(Projectmanagement!$C:$C,$K95,Projectmanagement!$L:$L)+SUMIF('Materiële kosten'!$C:$C,$K95,'Materiële kosten'!F:F)</f>
        <v>0</v>
      </c>
      <c r="N95" s="158"/>
      <c r="O95" s="158"/>
      <c r="P95" s="198" t="str">
        <f>IF(Tabel6[[#This Row],[Gerealiseerde kosten]]-Tabel6[[#This Row],[Cofinanciering in kind]]-Tabel6[[#This Row],[Cofinanciering in cash]]=0,"",Tabel6[[#This Row],[Gerealiseerde kosten]]-Tabel6[[#This Row],[Cofinanciering in kind]]-Tabel6[[#This Row],[Cofinanciering in cash]])</f>
        <v/>
      </c>
    </row>
    <row r="96" spans="2:16">
      <c r="B96" s="157">
        <v>67</v>
      </c>
      <c r="C96" s="71"/>
      <c r="D96" s="71"/>
      <c r="E96" s="185">
        <f>SUMIF('Werkpakket 1'!$C:$C,$C96,'Werkpakket 1'!$H:$H)+SUMIF('Werkpakket 2'!$C:$C,$C96,'Werkpakket 2'!$H:$H)+SUMIF('Werkpakket 3'!$C:$C,$C96,'Werkpakket 3'!$H:$H)+SUMIF('Werkpakket 4'!$C:$C,$C96,'Werkpakket 4'!$H:$H)+SUMIF('Werkpakket 5'!$C:$C,$C96,'Werkpakket 5'!$H:$H)+SUMIF(Projectmanagement!$C:$C,$C96,Projectmanagement!$H:$H)+SUMIF('Materiële kosten'!C:C,$C96,'Materiële kosten'!D:D)</f>
        <v>0</v>
      </c>
      <c r="F96" s="186"/>
      <c r="G96" s="186"/>
      <c r="H96" s="198" t="str">
        <f>IF(Tabel3[[#This Row],[Begrote kosten]]-Tabel3[[#This Row],[Cofinanciering in kind]]-Tabel3[[#This Row],[Cofinanciering in cash]]=0,"",Tabel3[[#This Row],[Begrote kosten]]-Tabel3[[#This Row],[Cofinanciering in kind]]-Tabel3[[#This Row],[Cofinanciering in cash]])</f>
        <v/>
      </c>
      <c r="J96" s="239">
        <v>67</v>
      </c>
      <c r="K96" s="71"/>
      <c r="L96" s="71"/>
      <c r="M96" s="196">
        <f>SUMIF('Werkpakket 1'!$C:$C,$K96,'Werkpakket 1'!$L:$L)+SUMIF('Werkpakket 2'!$C:$C,$K96,'Werkpakket 2'!$L:$L)+SUMIF('Werkpakket 3'!$C:$C,$K96,'Werkpakket 3'!$L:$L)+SUMIF('Werkpakket 4'!$C:$C,$K96,'Werkpakket 4'!$L:$L)+SUMIF('Werkpakket 5'!$C:$C,$K96,'Werkpakket 5'!$L:$L)+SUMIF(Projectmanagement!$C:$C,$K96,Projectmanagement!$L:$L)+SUMIF('Materiële kosten'!$C:$C,$K96,'Materiële kosten'!F:F)</f>
        <v>0</v>
      </c>
      <c r="N96" s="158"/>
      <c r="O96" s="158"/>
      <c r="P96" s="198" t="str">
        <f>IF(Tabel6[[#This Row],[Gerealiseerde kosten]]-Tabel6[[#This Row],[Cofinanciering in kind]]-Tabel6[[#This Row],[Cofinanciering in cash]]=0,"",Tabel6[[#This Row],[Gerealiseerde kosten]]-Tabel6[[#This Row],[Cofinanciering in kind]]-Tabel6[[#This Row],[Cofinanciering in cash]])</f>
        <v/>
      </c>
    </row>
    <row r="97" spans="2:16">
      <c r="B97" s="157">
        <v>68</v>
      </c>
      <c r="C97" s="71"/>
      <c r="D97" s="71"/>
      <c r="E97" s="185">
        <f>SUMIF('Werkpakket 1'!$C:$C,$C97,'Werkpakket 1'!$H:$H)+SUMIF('Werkpakket 2'!$C:$C,$C97,'Werkpakket 2'!$H:$H)+SUMIF('Werkpakket 3'!$C:$C,$C97,'Werkpakket 3'!$H:$H)+SUMIF('Werkpakket 4'!$C:$C,$C97,'Werkpakket 4'!$H:$H)+SUMIF('Werkpakket 5'!$C:$C,$C97,'Werkpakket 5'!$H:$H)+SUMIF(Projectmanagement!$C:$C,$C97,Projectmanagement!$H:$H)+SUMIF('Materiële kosten'!C:C,$C97,'Materiële kosten'!D:D)</f>
        <v>0</v>
      </c>
      <c r="F97" s="186"/>
      <c r="G97" s="186"/>
      <c r="H97" s="198" t="str">
        <f>IF(Tabel3[[#This Row],[Begrote kosten]]-Tabel3[[#This Row],[Cofinanciering in kind]]-Tabel3[[#This Row],[Cofinanciering in cash]]=0,"",Tabel3[[#This Row],[Begrote kosten]]-Tabel3[[#This Row],[Cofinanciering in kind]]-Tabel3[[#This Row],[Cofinanciering in cash]])</f>
        <v/>
      </c>
      <c r="J97" s="239">
        <v>68</v>
      </c>
      <c r="K97" s="71"/>
      <c r="L97" s="71"/>
      <c r="M97" s="196">
        <f>SUMIF('Werkpakket 1'!$C:$C,$K97,'Werkpakket 1'!$L:$L)+SUMIF('Werkpakket 2'!$C:$C,$K97,'Werkpakket 2'!$L:$L)+SUMIF('Werkpakket 3'!$C:$C,$K97,'Werkpakket 3'!$L:$L)+SUMIF('Werkpakket 4'!$C:$C,$K97,'Werkpakket 4'!$L:$L)+SUMIF('Werkpakket 5'!$C:$C,$K97,'Werkpakket 5'!$L:$L)+SUMIF(Projectmanagement!$C:$C,$K97,Projectmanagement!$L:$L)+SUMIF('Materiële kosten'!$C:$C,$K97,'Materiële kosten'!F:F)</f>
        <v>0</v>
      </c>
      <c r="N97" s="158"/>
      <c r="O97" s="158"/>
      <c r="P97" s="198" t="str">
        <f>IF(Tabel6[[#This Row],[Gerealiseerde kosten]]-Tabel6[[#This Row],[Cofinanciering in kind]]-Tabel6[[#This Row],[Cofinanciering in cash]]=0,"",Tabel6[[#This Row],[Gerealiseerde kosten]]-Tabel6[[#This Row],[Cofinanciering in kind]]-Tabel6[[#This Row],[Cofinanciering in cash]])</f>
        <v/>
      </c>
    </row>
    <row r="98" spans="2:16">
      <c r="B98" s="157">
        <v>69</v>
      </c>
      <c r="C98" s="71"/>
      <c r="D98" s="71"/>
      <c r="E98" s="185">
        <f>SUMIF('Werkpakket 1'!$C:$C,$C98,'Werkpakket 1'!$H:$H)+SUMIF('Werkpakket 2'!$C:$C,$C98,'Werkpakket 2'!$H:$H)+SUMIF('Werkpakket 3'!$C:$C,$C98,'Werkpakket 3'!$H:$H)+SUMIF('Werkpakket 4'!$C:$C,$C98,'Werkpakket 4'!$H:$H)+SUMIF('Werkpakket 5'!$C:$C,$C98,'Werkpakket 5'!$H:$H)+SUMIF(Projectmanagement!$C:$C,$C98,Projectmanagement!$H:$H)+SUMIF('Materiële kosten'!C:C,$C98,'Materiële kosten'!D:D)</f>
        <v>0</v>
      </c>
      <c r="F98" s="186"/>
      <c r="G98" s="186"/>
      <c r="H98" s="198" t="str">
        <f>IF(Tabel3[[#This Row],[Begrote kosten]]-Tabel3[[#This Row],[Cofinanciering in kind]]-Tabel3[[#This Row],[Cofinanciering in cash]]=0,"",Tabel3[[#This Row],[Begrote kosten]]-Tabel3[[#This Row],[Cofinanciering in kind]]-Tabel3[[#This Row],[Cofinanciering in cash]])</f>
        <v/>
      </c>
      <c r="J98" s="239">
        <v>69</v>
      </c>
      <c r="K98" s="71"/>
      <c r="L98" s="71"/>
      <c r="M98" s="196">
        <f>SUMIF('Werkpakket 1'!$C:$C,$K98,'Werkpakket 1'!$L:$L)+SUMIF('Werkpakket 2'!$C:$C,$K98,'Werkpakket 2'!$L:$L)+SUMIF('Werkpakket 3'!$C:$C,$K98,'Werkpakket 3'!$L:$L)+SUMIF('Werkpakket 4'!$C:$C,$K98,'Werkpakket 4'!$L:$L)+SUMIF('Werkpakket 5'!$C:$C,$K98,'Werkpakket 5'!$L:$L)+SUMIF(Projectmanagement!$C:$C,$K98,Projectmanagement!$L:$L)+SUMIF('Materiële kosten'!$C:$C,$K98,'Materiële kosten'!F:F)</f>
        <v>0</v>
      </c>
      <c r="N98" s="158"/>
      <c r="O98" s="158"/>
      <c r="P98" s="198" t="str">
        <f>IF(Tabel6[[#This Row],[Gerealiseerde kosten]]-Tabel6[[#This Row],[Cofinanciering in kind]]-Tabel6[[#This Row],[Cofinanciering in cash]]=0,"",Tabel6[[#This Row],[Gerealiseerde kosten]]-Tabel6[[#This Row],[Cofinanciering in kind]]-Tabel6[[#This Row],[Cofinanciering in cash]])</f>
        <v/>
      </c>
    </row>
    <row r="99" spans="2:16">
      <c r="B99" s="157">
        <v>70</v>
      </c>
      <c r="C99" s="71"/>
      <c r="D99" s="71"/>
      <c r="E99" s="185">
        <f>SUMIF('Werkpakket 1'!$C:$C,$C99,'Werkpakket 1'!$H:$H)+SUMIF('Werkpakket 2'!$C:$C,$C99,'Werkpakket 2'!$H:$H)+SUMIF('Werkpakket 3'!$C:$C,$C99,'Werkpakket 3'!$H:$H)+SUMIF('Werkpakket 4'!$C:$C,$C99,'Werkpakket 4'!$H:$H)+SUMIF('Werkpakket 5'!$C:$C,$C99,'Werkpakket 5'!$H:$H)+SUMIF(Projectmanagement!$C:$C,$C99,Projectmanagement!$H:$H)+SUMIF('Materiële kosten'!C:C,$C99,'Materiële kosten'!D:D)</f>
        <v>0</v>
      </c>
      <c r="F99" s="186"/>
      <c r="G99" s="186"/>
      <c r="H99" s="198" t="str">
        <f>IF(Tabel3[[#This Row],[Begrote kosten]]-Tabel3[[#This Row],[Cofinanciering in kind]]-Tabel3[[#This Row],[Cofinanciering in cash]]=0,"",Tabel3[[#This Row],[Begrote kosten]]-Tabel3[[#This Row],[Cofinanciering in kind]]-Tabel3[[#This Row],[Cofinanciering in cash]])</f>
        <v/>
      </c>
      <c r="J99" s="239">
        <v>70</v>
      </c>
      <c r="K99" s="71"/>
      <c r="L99" s="71"/>
      <c r="M99" s="196">
        <f>SUMIF('Werkpakket 1'!$C:$C,$K99,'Werkpakket 1'!$L:$L)+SUMIF('Werkpakket 2'!$C:$C,$K99,'Werkpakket 2'!$L:$L)+SUMIF('Werkpakket 3'!$C:$C,$K99,'Werkpakket 3'!$L:$L)+SUMIF('Werkpakket 4'!$C:$C,$K99,'Werkpakket 4'!$L:$L)+SUMIF('Werkpakket 5'!$C:$C,$K99,'Werkpakket 5'!$L:$L)+SUMIF(Projectmanagement!$C:$C,$K99,Projectmanagement!$L:$L)+SUMIF('Materiële kosten'!$C:$C,$K99,'Materiële kosten'!F:F)</f>
        <v>0</v>
      </c>
      <c r="N99" s="158"/>
      <c r="O99" s="158"/>
      <c r="P99" s="198" t="str">
        <f>IF(Tabel6[[#This Row],[Gerealiseerde kosten]]-Tabel6[[#This Row],[Cofinanciering in kind]]-Tabel6[[#This Row],[Cofinanciering in cash]]=0,"",Tabel6[[#This Row],[Gerealiseerde kosten]]-Tabel6[[#This Row],[Cofinanciering in kind]]-Tabel6[[#This Row],[Cofinanciering in cash]])</f>
        <v/>
      </c>
    </row>
    <row r="100" spans="2:16">
      <c r="B100" s="157">
        <v>71</v>
      </c>
      <c r="C100" s="71"/>
      <c r="D100" s="71"/>
      <c r="E100" s="185">
        <f>SUMIF('Werkpakket 1'!$C:$C,$C100,'Werkpakket 1'!$H:$H)+SUMIF('Werkpakket 2'!$C:$C,$C100,'Werkpakket 2'!$H:$H)+SUMIF('Werkpakket 3'!$C:$C,$C100,'Werkpakket 3'!$H:$H)+SUMIF('Werkpakket 4'!$C:$C,$C100,'Werkpakket 4'!$H:$H)+SUMIF('Werkpakket 5'!$C:$C,$C100,'Werkpakket 5'!$H:$H)+SUMIF(Projectmanagement!$C:$C,$C100,Projectmanagement!$H:$H)+SUMIF('Materiële kosten'!C:C,$C100,'Materiële kosten'!D:D)</f>
        <v>0</v>
      </c>
      <c r="F100" s="186"/>
      <c r="G100" s="186"/>
      <c r="H100" s="198" t="str">
        <f>IF(Tabel3[[#This Row],[Begrote kosten]]-Tabel3[[#This Row],[Cofinanciering in kind]]-Tabel3[[#This Row],[Cofinanciering in cash]]=0,"",Tabel3[[#This Row],[Begrote kosten]]-Tabel3[[#This Row],[Cofinanciering in kind]]-Tabel3[[#This Row],[Cofinanciering in cash]])</f>
        <v/>
      </c>
      <c r="J100" s="239">
        <v>71</v>
      </c>
      <c r="K100" s="71"/>
      <c r="L100" s="71"/>
      <c r="M100" s="196">
        <f>SUMIF('Werkpakket 1'!$C:$C,$K100,'Werkpakket 1'!$L:$L)+SUMIF('Werkpakket 2'!$C:$C,$K100,'Werkpakket 2'!$L:$L)+SUMIF('Werkpakket 3'!$C:$C,$K100,'Werkpakket 3'!$L:$L)+SUMIF('Werkpakket 4'!$C:$C,$K100,'Werkpakket 4'!$L:$L)+SUMIF('Werkpakket 5'!$C:$C,$K100,'Werkpakket 5'!$L:$L)+SUMIF(Projectmanagement!$C:$C,$K100,Projectmanagement!$L:$L)+SUMIF('Materiële kosten'!$C:$C,$K100,'Materiële kosten'!F:F)</f>
        <v>0</v>
      </c>
      <c r="N100" s="158"/>
      <c r="O100" s="158"/>
      <c r="P100" s="198" t="str">
        <f>IF(Tabel6[[#This Row],[Gerealiseerde kosten]]-Tabel6[[#This Row],[Cofinanciering in kind]]-Tabel6[[#This Row],[Cofinanciering in cash]]=0,"",Tabel6[[#This Row],[Gerealiseerde kosten]]-Tabel6[[#This Row],[Cofinanciering in kind]]-Tabel6[[#This Row],[Cofinanciering in cash]])</f>
        <v/>
      </c>
    </row>
    <row r="101" spans="2:16">
      <c r="B101" s="157">
        <v>72</v>
      </c>
      <c r="C101" s="71"/>
      <c r="D101" s="71"/>
      <c r="E101" s="185">
        <f>SUMIF('Werkpakket 1'!$C:$C,$C101,'Werkpakket 1'!$H:$H)+SUMIF('Werkpakket 2'!$C:$C,$C101,'Werkpakket 2'!$H:$H)+SUMIF('Werkpakket 3'!$C:$C,$C101,'Werkpakket 3'!$H:$H)+SUMIF('Werkpakket 4'!$C:$C,$C101,'Werkpakket 4'!$H:$H)+SUMIF('Werkpakket 5'!$C:$C,$C101,'Werkpakket 5'!$H:$H)+SUMIF(Projectmanagement!$C:$C,$C101,Projectmanagement!$H:$H)+SUMIF('Materiële kosten'!C:C,$C101,'Materiële kosten'!D:D)</f>
        <v>0</v>
      </c>
      <c r="F101" s="186"/>
      <c r="G101" s="186"/>
      <c r="H101" s="198" t="str">
        <f>IF(Tabel3[[#This Row],[Begrote kosten]]-Tabel3[[#This Row],[Cofinanciering in kind]]-Tabel3[[#This Row],[Cofinanciering in cash]]=0,"",Tabel3[[#This Row],[Begrote kosten]]-Tabel3[[#This Row],[Cofinanciering in kind]]-Tabel3[[#This Row],[Cofinanciering in cash]])</f>
        <v/>
      </c>
      <c r="J101" s="239">
        <v>72</v>
      </c>
      <c r="K101" s="71"/>
      <c r="L101" s="71"/>
      <c r="M101" s="196">
        <f>SUMIF('Werkpakket 1'!$C:$C,$K101,'Werkpakket 1'!$L:$L)+SUMIF('Werkpakket 2'!$C:$C,$K101,'Werkpakket 2'!$L:$L)+SUMIF('Werkpakket 3'!$C:$C,$K101,'Werkpakket 3'!$L:$L)+SUMIF('Werkpakket 4'!$C:$C,$K101,'Werkpakket 4'!$L:$L)+SUMIF('Werkpakket 5'!$C:$C,$K101,'Werkpakket 5'!$L:$L)+SUMIF(Projectmanagement!$C:$C,$K101,Projectmanagement!$L:$L)+SUMIF('Materiële kosten'!$C:$C,$K101,'Materiële kosten'!F:F)</f>
        <v>0</v>
      </c>
      <c r="N101" s="158"/>
      <c r="O101" s="158"/>
      <c r="P101" s="198" t="str">
        <f>IF(Tabel6[[#This Row],[Gerealiseerde kosten]]-Tabel6[[#This Row],[Cofinanciering in kind]]-Tabel6[[#This Row],[Cofinanciering in cash]]=0,"",Tabel6[[#This Row],[Gerealiseerde kosten]]-Tabel6[[#This Row],[Cofinanciering in kind]]-Tabel6[[#This Row],[Cofinanciering in cash]])</f>
        <v/>
      </c>
    </row>
    <row r="102" spans="2:16">
      <c r="B102" s="157">
        <v>73</v>
      </c>
      <c r="C102" s="71"/>
      <c r="D102" s="71"/>
      <c r="E102" s="185">
        <f>SUMIF('Werkpakket 1'!$C:$C,$C102,'Werkpakket 1'!$H:$H)+SUMIF('Werkpakket 2'!$C:$C,$C102,'Werkpakket 2'!$H:$H)+SUMIF('Werkpakket 3'!$C:$C,$C102,'Werkpakket 3'!$H:$H)+SUMIF('Werkpakket 4'!$C:$C,$C102,'Werkpakket 4'!$H:$H)+SUMIF('Werkpakket 5'!$C:$C,$C102,'Werkpakket 5'!$H:$H)+SUMIF(Projectmanagement!$C:$C,$C102,Projectmanagement!$H:$H)+SUMIF('Materiële kosten'!C:C,$C102,'Materiële kosten'!D:D)</f>
        <v>0</v>
      </c>
      <c r="F102" s="186"/>
      <c r="G102" s="186"/>
      <c r="H102" s="198" t="str">
        <f>IF(Tabel3[[#This Row],[Begrote kosten]]-Tabel3[[#This Row],[Cofinanciering in kind]]-Tabel3[[#This Row],[Cofinanciering in cash]]=0,"",Tabel3[[#This Row],[Begrote kosten]]-Tabel3[[#This Row],[Cofinanciering in kind]]-Tabel3[[#This Row],[Cofinanciering in cash]])</f>
        <v/>
      </c>
      <c r="J102" s="239">
        <v>73</v>
      </c>
      <c r="K102" s="71"/>
      <c r="L102" s="71"/>
      <c r="M102" s="196">
        <f>SUMIF('Werkpakket 1'!$C:$C,$K102,'Werkpakket 1'!$L:$L)+SUMIF('Werkpakket 2'!$C:$C,$K102,'Werkpakket 2'!$L:$L)+SUMIF('Werkpakket 3'!$C:$C,$K102,'Werkpakket 3'!$L:$L)+SUMIF('Werkpakket 4'!$C:$C,$K102,'Werkpakket 4'!$L:$L)+SUMIF('Werkpakket 5'!$C:$C,$K102,'Werkpakket 5'!$L:$L)+SUMIF(Projectmanagement!$C:$C,$K102,Projectmanagement!$L:$L)+SUMIF('Materiële kosten'!$C:$C,$K102,'Materiële kosten'!F:F)</f>
        <v>0</v>
      </c>
      <c r="N102" s="158"/>
      <c r="O102" s="158"/>
      <c r="P102" s="198" t="str">
        <f>IF(Tabel6[[#This Row],[Gerealiseerde kosten]]-Tabel6[[#This Row],[Cofinanciering in kind]]-Tabel6[[#This Row],[Cofinanciering in cash]]=0,"",Tabel6[[#This Row],[Gerealiseerde kosten]]-Tabel6[[#This Row],[Cofinanciering in kind]]-Tabel6[[#This Row],[Cofinanciering in cash]])</f>
        <v/>
      </c>
    </row>
    <row r="103" spans="2:16">
      <c r="B103" s="157">
        <v>74</v>
      </c>
      <c r="C103" s="71"/>
      <c r="D103" s="71"/>
      <c r="E103" s="185">
        <f>SUMIF('Werkpakket 1'!$C:$C,$C103,'Werkpakket 1'!$H:$H)+SUMIF('Werkpakket 2'!$C:$C,$C103,'Werkpakket 2'!$H:$H)+SUMIF('Werkpakket 3'!$C:$C,$C103,'Werkpakket 3'!$H:$H)+SUMIF('Werkpakket 4'!$C:$C,$C103,'Werkpakket 4'!$H:$H)+SUMIF('Werkpakket 5'!$C:$C,$C103,'Werkpakket 5'!$H:$H)+SUMIF(Projectmanagement!$C:$C,$C103,Projectmanagement!$H:$H)+SUMIF('Materiële kosten'!C:C,$C103,'Materiële kosten'!D:D)</f>
        <v>0</v>
      </c>
      <c r="F103" s="186"/>
      <c r="G103" s="186"/>
      <c r="H103" s="198" t="str">
        <f>IF(Tabel3[[#This Row],[Begrote kosten]]-Tabel3[[#This Row],[Cofinanciering in kind]]-Tabel3[[#This Row],[Cofinanciering in cash]]=0,"",Tabel3[[#This Row],[Begrote kosten]]-Tabel3[[#This Row],[Cofinanciering in kind]]-Tabel3[[#This Row],[Cofinanciering in cash]])</f>
        <v/>
      </c>
      <c r="J103" s="239">
        <v>74</v>
      </c>
      <c r="K103" s="71"/>
      <c r="L103" s="71"/>
      <c r="M103" s="196">
        <f>SUMIF('Werkpakket 1'!$C:$C,$K103,'Werkpakket 1'!$L:$L)+SUMIF('Werkpakket 2'!$C:$C,$K103,'Werkpakket 2'!$L:$L)+SUMIF('Werkpakket 3'!$C:$C,$K103,'Werkpakket 3'!$L:$L)+SUMIF('Werkpakket 4'!$C:$C,$K103,'Werkpakket 4'!$L:$L)+SUMIF('Werkpakket 5'!$C:$C,$K103,'Werkpakket 5'!$L:$L)+SUMIF(Projectmanagement!$C:$C,$K103,Projectmanagement!$L:$L)+SUMIF('Materiële kosten'!$C:$C,$K103,'Materiële kosten'!F:F)</f>
        <v>0</v>
      </c>
      <c r="N103" s="158"/>
      <c r="O103" s="158"/>
      <c r="P103" s="198" t="str">
        <f>IF(Tabel6[[#This Row],[Gerealiseerde kosten]]-Tabel6[[#This Row],[Cofinanciering in kind]]-Tabel6[[#This Row],[Cofinanciering in cash]]=0,"",Tabel6[[#This Row],[Gerealiseerde kosten]]-Tabel6[[#This Row],[Cofinanciering in kind]]-Tabel6[[#This Row],[Cofinanciering in cash]])</f>
        <v/>
      </c>
    </row>
    <row r="104" spans="2:16">
      <c r="B104" s="157">
        <v>75</v>
      </c>
      <c r="C104" s="71"/>
      <c r="D104" s="71"/>
      <c r="E104" s="185">
        <f>SUMIF('Werkpakket 1'!$C:$C,$C104,'Werkpakket 1'!$H:$H)+SUMIF('Werkpakket 2'!$C:$C,$C104,'Werkpakket 2'!$H:$H)+SUMIF('Werkpakket 3'!$C:$C,$C104,'Werkpakket 3'!$H:$H)+SUMIF('Werkpakket 4'!$C:$C,$C104,'Werkpakket 4'!$H:$H)+SUMIF('Werkpakket 5'!$C:$C,$C104,'Werkpakket 5'!$H:$H)+SUMIF(Projectmanagement!$C:$C,$C104,Projectmanagement!$H:$H)+SUMIF('Materiële kosten'!C:C,$C104,'Materiële kosten'!D:D)</f>
        <v>0</v>
      </c>
      <c r="F104" s="186"/>
      <c r="G104" s="186"/>
      <c r="H104" s="198" t="str">
        <f>IF(Tabel3[[#This Row],[Begrote kosten]]-Tabel3[[#This Row],[Cofinanciering in kind]]-Tabel3[[#This Row],[Cofinanciering in cash]]=0,"",Tabel3[[#This Row],[Begrote kosten]]-Tabel3[[#This Row],[Cofinanciering in kind]]-Tabel3[[#This Row],[Cofinanciering in cash]])</f>
        <v/>
      </c>
      <c r="J104" s="239">
        <v>75</v>
      </c>
      <c r="K104" s="71"/>
      <c r="L104" s="71"/>
      <c r="M104" s="196">
        <f>SUMIF('Werkpakket 1'!$C:$C,$K104,'Werkpakket 1'!$L:$L)+SUMIF('Werkpakket 2'!$C:$C,$K104,'Werkpakket 2'!$L:$L)+SUMIF('Werkpakket 3'!$C:$C,$K104,'Werkpakket 3'!$L:$L)+SUMIF('Werkpakket 4'!$C:$C,$K104,'Werkpakket 4'!$L:$L)+SUMIF('Werkpakket 5'!$C:$C,$K104,'Werkpakket 5'!$L:$L)+SUMIF(Projectmanagement!$C:$C,$K104,Projectmanagement!$L:$L)+SUMIF('Materiële kosten'!$C:$C,$K104,'Materiële kosten'!F:F)</f>
        <v>0</v>
      </c>
      <c r="N104" s="158"/>
      <c r="O104" s="158"/>
      <c r="P104" s="198" t="str">
        <f>IF(Tabel6[[#This Row],[Gerealiseerde kosten]]-Tabel6[[#This Row],[Cofinanciering in kind]]-Tabel6[[#This Row],[Cofinanciering in cash]]=0,"",Tabel6[[#This Row],[Gerealiseerde kosten]]-Tabel6[[#This Row],[Cofinanciering in kind]]-Tabel6[[#This Row],[Cofinanciering in cash]])</f>
        <v/>
      </c>
    </row>
    <row r="105" spans="2:16">
      <c r="B105" s="157">
        <v>76</v>
      </c>
      <c r="C105" s="71"/>
      <c r="D105" s="71"/>
      <c r="E105" s="185">
        <f>SUMIF('Werkpakket 1'!$C:$C,$C105,'Werkpakket 1'!$H:$H)+SUMIF('Werkpakket 2'!$C:$C,$C105,'Werkpakket 2'!$H:$H)+SUMIF('Werkpakket 3'!$C:$C,$C105,'Werkpakket 3'!$H:$H)+SUMIF('Werkpakket 4'!$C:$C,$C105,'Werkpakket 4'!$H:$H)+SUMIF('Werkpakket 5'!$C:$C,$C105,'Werkpakket 5'!$H:$H)+SUMIF(Projectmanagement!$C:$C,$C105,Projectmanagement!$H:$H)+SUMIF('Materiële kosten'!C:C,$C105,'Materiële kosten'!D:D)</f>
        <v>0</v>
      </c>
      <c r="F105" s="186"/>
      <c r="G105" s="186"/>
      <c r="H105" s="198" t="str">
        <f>IF(Tabel3[[#This Row],[Begrote kosten]]-Tabel3[[#This Row],[Cofinanciering in kind]]-Tabel3[[#This Row],[Cofinanciering in cash]]=0,"",Tabel3[[#This Row],[Begrote kosten]]-Tabel3[[#This Row],[Cofinanciering in kind]]-Tabel3[[#This Row],[Cofinanciering in cash]])</f>
        <v/>
      </c>
      <c r="J105" s="239">
        <v>76</v>
      </c>
      <c r="K105" s="71"/>
      <c r="L105" s="71"/>
      <c r="M105" s="196">
        <f>SUMIF('Werkpakket 1'!$C:$C,$K105,'Werkpakket 1'!$L:$L)+SUMIF('Werkpakket 2'!$C:$C,$K105,'Werkpakket 2'!$L:$L)+SUMIF('Werkpakket 3'!$C:$C,$K105,'Werkpakket 3'!$L:$L)+SUMIF('Werkpakket 4'!$C:$C,$K105,'Werkpakket 4'!$L:$L)+SUMIF('Werkpakket 5'!$C:$C,$K105,'Werkpakket 5'!$L:$L)+SUMIF(Projectmanagement!$C:$C,$K105,Projectmanagement!$L:$L)+SUMIF('Materiële kosten'!$C:$C,$K105,'Materiële kosten'!F:F)</f>
        <v>0</v>
      </c>
      <c r="N105" s="158"/>
      <c r="O105" s="158"/>
      <c r="P105" s="198" t="str">
        <f>IF(Tabel6[[#This Row],[Gerealiseerde kosten]]-Tabel6[[#This Row],[Cofinanciering in kind]]-Tabel6[[#This Row],[Cofinanciering in cash]]=0,"",Tabel6[[#This Row],[Gerealiseerde kosten]]-Tabel6[[#This Row],[Cofinanciering in kind]]-Tabel6[[#This Row],[Cofinanciering in cash]])</f>
        <v/>
      </c>
    </row>
    <row r="106" spans="2:16">
      <c r="B106" s="157">
        <v>77</v>
      </c>
      <c r="C106" s="71"/>
      <c r="D106" s="71"/>
      <c r="E106" s="185">
        <f>SUMIF('Werkpakket 1'!$C:$C,$C106,'Werkpakket 1'!$H:$H)+SUMIF('Werkpakket 2'!$C:$C,$C106,'Werkpakket 2'!$H:$H)+SUMIF('Werkpakket 3'!$C:$C,$C106,'Werkpakket 3'!$H:$H)+SUMIF('Werkpakket 4'!$C:$C,$C106,'Werkpakket 4'!$H:$H)+SUMIF('Werkpakket 5'!$C:$C,$C106,'Werkpakket 5'!$H:$H)+SUMIF(Projectmanagement!$C:$C,$C106,Projectmanagement!$H:$H)+SUMIF('Materiële kosten'!C:C,$C106,'Materiële kosten'!D:D)</f>
        <v>0</v>
      </c>
      <c r="F106" s="186"/>
      <c r="G106" s="186"/>
      <c r="H106" s="198" t="str">
        <f>IF(Tabel3[[#This Row],[Begrote kosten]]-Tabel3[[#This Row],[Cofinanciering in kind]]-Tabel3[[#This Row],[Cofinanciering in cash]]=0,"",Tabel3[[#This Row],[Begrote kosten]]-Tabel3[[#This Row],[Cofinanciering in kind]]-Tabel3[[#This Row],[Cofinanciering in cash]])</f>
        <v/>
      </c>
      <c r="J106" s="239">
        <v>77</v>
      </c>
      <c r="K106" s="71"/>
      <c r="L106" s="71"/>
      <c r="M106" s="196">
        <f>SUMIF('Werkpakket 1'!$C:$C,$K106,'Werkpakket 1'!$L:$L)+SUMIF('Werkpakket 2'!$C:$C,$K106,'Werkpakket 2'!$L:$L)+SUMIF('Werkpakket 3'!$C:$C,$K106,'Werkpakket 3'!$L:$L)+SUMIF('Werkpakket 4'!$C:$C,$K106,'Werkpakket 4'!$L:$L)+SUMIF('Werkpakket 5'!$C:$C,$K106,'Werkpakket 5'!$L:$L)+SUMIF(Projectmanagement!$C:$C,$K106,Projectmanagement!$L:$L)+SUMIF('Materiële kosten'!$C:$C,$K106,'Materiële kosten'!F:F)</f>
        <v>0</v>
      </c>
      <c r="N106" s="158"/>
      <c r="O106" s="158"/>
      <c r="P106" s="198" t="str">
        <f>IF(Tabel6[[#This Row],[Gerealiseerde kosten]]-Tabel6[[#This Row],[Cofinanciering in kind]]-Tabel6[[#This Row],[Cofinanciering in cash]]=0,"",Tabel6[[#This Row],[Gerealiseerde kosten]]-Tabel6[[#This Row],[Cofinanciering in kind]]-Tabel6[[#This Row],[Cofinanciering in cash]])</f>
        <v/>
      </c>
    </row>
    <row r="107" spans="2:16">
      <c r="B107" s="157">
        <v>78</v>
      </c>
      <c r="C107" s="71"/>
      <c r="D107" s="71"/>
      <c r="E107" s="185">
        <f>SUMIF('Werkpakket 1'!$C:$C,$C107,'Werkpakket 1'!$H:$H)+SUMIF('Werkpakket 2'!$C:$C,$C107,'Werkpakket 2'!$H:$H)+SUMIF('Werkpakket 3'!$C:$C,$C107,'Werkpakket 3'!$H:$H)+SUMIF('Werkpakket 4'!$C:$C,$C107,'Werkpakket 4'!$H:$H)+SUMIF('Werkpakket 5'!$C:$C,$C107,'Werkpakket 5'!$H:$H)+SUMIF(Projectmanagement!$C:$C,$C107,Projectmanagement!$H:$H)+SUMIF('Materiële kosten'!C:C,$C107,'Materiële kosten'!D:D)</f>
        <v>0</v>
      </c>
      <c r="F107" s="186"/>
      <c r="G107" s="186"/>
      <c r="H107" s="198" t="str">
        <f>IF(Tabel3[[#This Row],[Begrote kosten]]-Tabel3[[#This Row],[Cofinanciering in kind]]-Tabel3[[#This Row],[Cofinanciering in cash]]=0,"",Tabel3[[#This Row],[Begrote kosten]]-Tabel3[[#This Row],[Cofinanciering in kind]]-Tabel3[[#This Row],[Cofinanciering in cash]])</f>
        <v/>
      </c>
      <c r="J107" s="239">
        <v>78</v>
      </c>
      <c r="K107" s="71"/>
      <c r="L107" s="71"/>
      <c r="M107" s="196">
        <f>SUMIF('Werkpakket 1'!$C:$C,$K107,'Werkpakket 1'!$L:$L)+SUMIF('Werkpakket 2'!$C:$C,$K107,'Werkpakket 2'!$L:$L)+SUMIF('Werkpakket 3'!$C:$C,$K107,'Werkpakket 3'!$L:$L)+SUMIF('Werkpakket 4'!$C:$C,$K107,'Werkpakket 4'!$L:$L)+SUMIF('Werkpakket 5'!$C:$C,$K107,'Werkpakket 5'!$L:$L)+SUMIF(Projectmanagement!$C:$C,$K107,Projectmanagement!$L:$L)+SUMIF('Materiële kosten'!$C:$C,$K107,'Materiële kosten'!F:F)</f>
        <v>0</v>
      </c>
      <c r="N107" s="158"/>
      <c r="O107" s="158"/>
      <c r="P107" s="198" t="str">
        <f>IF(Tabel6[[#This Row],[Gerealiseerde kosten]]-Tabel6[[#This Row],[Cofinanciering in kind]]-Tabel6[[#This Row],[Cofinanciering in cash]]=0,"",Tabel6[[#This Row],[Gerealiseerde kosten]]-Tabel6[[#This Row],[Cofinanciering in kind]]-Tabel6[[#This Row],[Cofinanciering in cash]])</f>
        <v/>
      </c>
    </row>
    <row r="108" spans="2:16">
      <c r="B108" s="157">
        <v>79</v>
      </c>
      <c r="C108" s="71"/>
      <c r="D108" s="71"/>
      <c r="E108" s="185">
        <f>SUMIF('Werkpakket 1'!$C:$C,$C108,'Werkpakket 1'!$H:$H)+SUMIF('Werkpakket 2'!$C:$C,$C108,'Werkpakket 2'!$H:$H)+SUMIF('Werkpakket 3'!$C:$C,$C108,'Werkpakket 3'!$H:$H)+SUMIF('Werkpakket 4'!$C:$C,$C108,'Werkpakket 4'!$H:$H)+SUMIF('Werkpakket 5'!$C:$C,$C108,'Werkpakket 5'!$H:$H)+SUMIF(Projectmanagement!$C:$C,$C108,Projectmanagement!$H:$H)+SUMIF('Materiële kosten'!C:C,$C108,'Materiële kosten'!D:D)</f>
        <v>0</v>
      </c>
      <c r="F108" s="186"/>
      <c r="G108" s="186"/>
      <c r="H108" s="198" t="str">
        <f>IF(Tabel3[[#This Row],[Begrote kosten]]-Tabel3[[#This Row],[Cofinanciering in kind]]-Tabel3[[#This Row],[Cofinanciering in cash]]=0,"",Tabel3[[#This Row],[Begrote kosten]]-Tabel3[[#This Row],[Cofinanciering in kind]]-Tabel3[[#This Row],[Cofinanciering in cash]])</f>
        <v/>
      </c>
      <c r="J108" s="239">
        <v>79</v>
      </c>
      <c r="K108" s="71"/>
      <c r="L108" s="71"/>
      <c r="M108" s="196">
        <f>SUMIF('Werkpakket 1'!$C:$C,$K108,'Werkpakket 1'!$L:$L)+SUMIF('Werkpakket 2'!$C:$C,$K108,'Werkpakket 2'!$L:$L)+SUMIF('Werkpakket 3'!$C:$C,$K108,'Werkpakket 3'!$L:$L)+SUMIF('Werkpakket 4'!$C:$C,$K108,'Werkpakket 4'!$L:$L)+SUMIF('Werkpakket 5'!$C:$C,$K108,'Werkpakket 5'!$L:$L)+SUMIF(Projectmanagement!$C:$C,$K108,Projectmanagement!$L:$L)+SUMIF('Materiële kosten'!$C:$C,$K108,'Materiële kosten'!F:F)</f>
        <v>0</v>
      </c>
      <c r="N108" s="158"/>
      <c r="O108" s="158"/>
      <c r="P108" s="198" t="str">
        <f>IF(Tabel6[[#This Row],[Gerealiseerde kosten]]-Tabel6[[#This Row],[Cofinanciering in kind]]-Tabel6[[#This Row],[Cofinanciering in cash]]=0,"",Tabel6[[#This Row],[Gerealiseerde kosten]]-Tabel6[[#This Row],[Cofinanciering in kind]]-Tabel6[[#This Row],[Cofinanciering in cash]])</f>
        <v/>
      </c>
    </row>
    <row r="109" spans="2:16">
      <c r="B109" s="157">
        <v>80</v>
      </c>
      <c r="C109" s="71"/>
      <c r="D109" s="71"/>
      <c r="E109" s="185">
        <f>SUMIF('Werkpakket 1'!$C:$C,$C109,'Werkpakket 1'!$H:$H)+SUMIF('Werkpakket 2'!$C:$C,$C109,'Werkpakket 2'!$H:$H)+SUMIF('Werkpakket 3'!$C:$C,$C109,'Werkpakket 3'!$H:$H)+SUMIF('Werkpakket 4'!$C:$C,$C109,'Werkpakket 4'!$H:$H)+SUMIF('Werkpakket 5'!$C:$C,$C109,'Werkpakket 5'!$H:$H)+SUMIF(Projectmanagement!$C:$C,$C109,Projectmanagement!$H:$H)+SUMIF('Materiële kosten'!C:C,$C109,'Materiële kosten'!D:D)</f>
        <v>0</v>
      </c>
      <c r="F109" s="186"/>
      <c r="G109" s="186"/>
      <c r="H109" s="198" t="str">
        <f>IF(Tabel3[[#This Row],[Begrote kosten]]-Tabel3[[#This Row],[Cofinanciering in kind]]-Tabel3[[#This Row],[Cofinanciering in cash]]=0,"",Tabel3[[#This Row],[Begrote kosten]]-Tabel3[[#This Row],[Cofinanciering in kind]]-Tabel3[[#This Row],[Cofinanciering in cash]])</f>
        <v/>
      </c>
      <c r="J109" s="239">
        <v>80</v>
      </c>
      <c r="K109" s="71"/>
      <c r="L109" s="71"/>
      <c r="M109" s="196">
        <f>SUMIF('Werkpakket 1'!$C:$C,$K109,'Werkpakket 1'!$L:$L)+SUMIF('Werkpakket 2'!$C:$C,$K109,'Werkpakket 2'!$L:$L)+SUMIF('Werkpakket 3'!$C:$C,$K109,'Werkpakket 3'!$L:$L)+SUMIF('Werkpakket 4'!$C:$C,$K109,'Werkpakket 4'!$L:$L)+SUMIF('Werkpakket 5'!$C:$C,$K109,'Werkpakket 5'!$L:$L)+SUMIF(Projectmanagement!$C:$C,$K109,Projectmanagement!$L:$L)+SUMIF('Materiële kosten'!$C:$C,$K109,'Materiële kosten'!F:F)</f>
        <v>0</v>
      </c>
      <c r="N109" s="158"/>
      <c r="O109" s="158"/>
      <c r="P109" s="198" t="str">
        <f>IF(Tabel6[[#This Row],[Gerealiseerde kosten]]-Tabel6[[#This Row],[Cofinanciering in kind]]-Tabel6[[#This Row],[Cofinanciering in cash]]=0,"",Tabel6[[#This Row],[Gerealiseerde kosten]]-Tabel6[[#This Row],[Cofinanciering in kind]]-Tabel6[[#This Row],[Cofinanciering in cash]])</f>
        <v/>
      </c>
    </row>
    <row r="110" spans="2:16">
      <c r="B110" s="157">
        <v>81</v>
      </c>
      <c r="C110" s="71"/>
      <c r="D110" s="71"/>
      <c r="E110" s="185">
        <f>SUMIF('Werkpakket 1'!$C:$C,$C110,'Werkpakket 1'!$H:$H)+SUMIF('Werkpakket 2'!$C:$C,$C110,'Werkpakket 2'!$H:$H)+SUMIF('Werkpakket 3'!$C:$C,$C110,'Werkpakket 3'!$H:$H)+SUMIF('Werkpakket 4'!$C:$C,$C110,'Werkpakket 4'!$H:$H)+SUMIF('Werkpakket 5'!$C:$C,$C110,'Werkpakket 5'!$H:$H)+SUMIF(Projectmanagement!$C:$C,$C110,Projectmanagement!$H:$H)+SUMIF('Materiële kosten'!C:C,$C110,'Materiële kosten'!D:D)</f>
        <v>0</v>
      </c>
      <c r="F110" s="186"/>
      <c r="G110" s="186"/>
      <c r="H110" s="198" t="str">
        <f>IF(Tabel3[[#This Row],[Begrote kosten]]-Tabel3[[#This Row],[Cofinanciering in kind]]-Tabel3[[#This Row],[Cofinanciering in cash]]=0,"",Tabel3[[#This Row],[Begrote kosten]]-Tabel3[[#This Row],[Cofinanciering in kind]]-Tabel3[[#This Row],[Cofinanciering in cash]])</f>
        <v/>
      </c>
      <c r="J110" s="239">
        <v>81</v>
      </c>
      <c r="K110" s="71"/>
      <c r="L110" s="71"/>
      <c r="M110" s="196">
        <f>SUMIF('Werkpakket 1'!$C:$C,$K110,'Werkpakket 1'!$L:$L)+SUMIF('Werkpakket 2'!$C:$C,$K110,'Werkpakket 2'!$L:$L)+SUMIF('Werkpakket 3'!$C:$C,$K110,'Werkpakket 3'!$L:$L)+SUMIF('Werkpakket 4'!$C:$C,$K110,'Werkpakket 4'!$L:$L)+SUMIF('Werkpakket 5'!$C:$C,$K110,'Werkpakket 5'!$L:$L)+SUMIF(Projectmanagement!$C:$C,$K110,Projectmanagement!$L:$L)+SUMIF('Materiële kosten'!$C:$C,$K110,'Materiële kosten'!F:F)</f>
        <v>0</v>
      </c>
      <c r="N110" s="158"/>
      <c r="O110" s="158"/>
      <c r="P110" s="198" t="str">
        <f>IF(Tabel6[[#This Row],[Gerealiseerde kosten]]-Tabel6[[#This Row],[Cofinanciering in kind]]-Tabel6[[#This Row],[Cofinanciering in cash]]=0,"",Tabel6[[#This Row],[Gerealiseerde kosten]]-Tabel6[[#This Row],[Cofinanciering in kind]]-Tabel6[[#This Row],[Cofinanciering in cash]])</f>
        <v/>
      </c>
    </row>
    <row r="111" spans="2:16">
      <c r="B111" s="157">
        <v>82</v>
      </c>
      <c r="C111" s="71"/>
      <c r="D111" s="71"/>
      <c r="E111" s="185">
        <f>SUMIF('Werkpakket 1'!$C:$C,$C111,'Werkpakket 1'!$H:$H)+SUMIF('Werkpakket 2'!$C:$C,$C111,'Werkpakket 2'!$H:$H)+SUMIF('Werkpakket 3'!$C:$C,$C111,'Werkpakket 3'!$H:$H)+SUMIF('Werkpakket 4'!$C:$C,$C111,'Werkpakket 4'!$H:$H)+SUMIF('Werkpakket 5'!$C:$C,$C111,'Werkpakket 5'!$H:$H)+SUMIF(Projectmanagement!$C:$C,$C111,Projectmanagement!$H:$H)+SUMIF('Materiële kosten'!C:C,$C111,'Materiële kosten'!D:D)</f>
        <v>0</v>
      </c>
      <c r="F111" s="186"/>
      <c r="G111" s="186"/>
      <c r="H111" s="198" t="str">
        <f>IF(Tabel3[[#This Row],[Begrote kosten]]-Tabel3[[#This Row],[Cofinanciering in kind]]-Tabel3[[#This Row],[Cofinanciering in cash]]=0,"",Tabel3[[#This Row],[Begrote kosten]]-Tabel3[[#This Row],[Cofinanciering in kind]]-Tabel3[[#This Row],[Cofinanciering in cash]])</f>
        <v/>
      </c>
      <c r="J111" s="239">
        <v>82</v>
      </c>
      <c r="K111" s="71"/>
      <c r="L111" s="71"/>
      <c r="M111" s="196">
        <f>SUMIF('Werkpakket 1'!$C:$C,$K111,'Werkpakket 1'!$L:$L)+SUMIF('Werkpakket 2'!$C:$C,$K111,'Werkpakket 2'!$L:$L)+SUMIF('Werkpakket 3'!$C:$C,$K111,'Werkpakket 3'!$L:$L)+SUMIF('Werkpakket 4'!$C:$C,$K111,'Werkpakket 4'!$L:$L)+SUMIF('Werkpakket 5'!$C:$C,$K111,'Werkpakket 5'!$L:$L)+SUMIF(Projectmanagement!$C:$C,$K111,Projectmanagement!$L:$L)+SUMIF('Materiële kosten'!$C:$C,$K111,'Materiële kosten'!F:F)</f>
        <v>0</v>
      </c>
      <c r="N111" s="158"/>
      <c r="O111" s="158"/>
      <c r="P111" s="198" t="str">
        <f>IF(Tabel6[[#This Row],[Gerealiseerde kosten]]-Tabel6[[#This Row],[Cofinanciering in kind]]-Tabel6[[#This Row],[Cofinanciering in cash]]=0,"",Tabel6[[#This Row],[Gerealiseerde kosten]]-Tabel6[[#This Row],[Cofinanciering in kind]]-Tabel6[[#This Row],[Cofinanciering in cash]])</f>
        <v/>
      </c>
    </row>
    <row r="112" spans="2:16">
      <c r="B112" s="157">
        <v>83</v>
      </c>
      <c r="C112" s="71"/>
      <c r="D112" s="71"/>
      <c r="E112" s="185">
        <f>SUMIF('Werkpakket 1'!$C:$C,$C112,'Werkpakket 1'!$H:$H)+SUMIF('Werkpakket 2'!$C:$C,$C112,'Werkpakket 2'!$H:$H)+SUMIF('Werkpakket 3'!$C:$C,$C112,'Werkpakket 3'!$H:$H)+SUMIF('Werkpakket 4'!$C:$C,$C112,'Werkpakket 4'!$H:$H)+SUMIF('Werkpakket 5'!$C:$C,$C112,'Werkpakket 5'!$H:$H)+SUMIF(Projectmanagement!$C:$C,$C112,Projectmanagement!$H:$H)+SUMIF('Materiële kosten'!C:C,$C112,'Materiële kosten'!D:D)</f>
        <v>0</v>
      </c>
      <c r="F112" s="186"/>
      <c r="G112" s="186"/>
      <c r="H112" s="198" t="str">
        <f>IF(Tabel3[[#This Row],[Begrote kosten]]-Tabel3[[#This Row],[Cofinanciering in kind]]-Tabel3[[#This Row],[Cofinanciering in cash]]=0,"",Tabel3[[#This Row],[Begrote kosten]]-Tabel3[[#This Row],[Cofinanciering in kind]]-Tabel3[[#This Row],[Cofinanciering in cash]])</f>
        <v/>
      </c>
      <c r="J112" s="239">
        <v>83</v>
      </c>
      <c r="K112" s="71"/>
      <c r="L112" s="71"/>
      <c r="M112" s="196">
        <f>SUMIF('Werkpakket 1'!$C:$C,$K112,'Werkpakket 1'!$L:$L)+SUMIF('Werkpakket 2'!$C:$C,$K112,'Werkpakket 2'!$L:$L)+SUMIF('Werkpakket 3'!$C:$C,$K112,'Werkpakket 3'!$L:$L)+SUMIF('Werkpakket 4'!$C:$C,$K112,'Werkpakket 4'!$L:$L)+SUMIF('Werkpakket 5'!$C:$C,$K112,'Werkpakket 5'!$L:$L)+SUMIF(Projectmanagement!$C:$C,$K112,Projectmanagement!$L:$L)+SUMIF('Materiële kosten'!$C:$C,$K112,'Materiële kosten'!F:F)</f>
        <v>0</v>
      </c>
      <c r="N112" s="158"/>
      <c r="O112" s="158"/>
      <c r="P112" s="198" t="str">
        <f>IF(Tabel6[[#This Row],[Gerealiseerde kosten]]-Tabel6[[#This Row],[Cofinanciering in kind]]-Tabel6[[#This Row],[Cofinanciering in cash]]=0,"",Tabel6[[#This Row],[Gerealiseerde kosten]]-Tabel6[[#This Row],[Cofinanciering in kind]]-Tabel6[[#This Row],[Cofinanciering in cash]])</f>
        <v/>
      </c>
    </row>
    <row r="113" spans="2:16">
      <c r="B113" s="157">
        <v>84</v>
      </c>
      <c r="C113" s="71"/>
      <c r="D113" s="71"/>
      <c r="E113" s="185">
        <f>SUMIF('Werkpakket 1'!$C:$C,$C113,'Werkpakket 1'!$H:$H)+SUMIF('Werkpakket 2'!$C:$C,$C113,'Werkpakket 2'!$H:$H)+SUMIF('Werkpakket 3'!$C:$C,$C113,'Werkpakket 3'!$H:$H)+SUMIF('Werkpakket 4'!$C:$C,$C113,'Werkpakket 4'!$H:$H)+SUMIF('Werkpakket 5'!$C:$C,$C113,'Werkpakket 5'!$H:$H)+SUMIF(Projectmanagement!$C:$C,$C113,Projectmanagement!$H:$H)+SUMIF('Materiële kosten'!C:C,$C113,'Materiële kosten'!D:D)</f>
        <v>0</v>
      </c>
      <c r="F113" s="186"/>
      <c r="G113" s="186"/>
      <c r="H113" s="198" t="str">
        <f>IF(Tabel3[[#This Row],[Begrote kosten]]-Tabel3[[#This Row],[Cofinanciering in kind]]-Tabel3[[#This Row],[Cofinanciering in cash]]=0,"",Tabel3[[#This Row],[Begrote kosten]]-Tabel3[[#This Row],[Cofinanciering in kind]]-Tabel3[[#This Row],[Cofinanciering in cash]])</f>
        <v/>
      </c>
      <c r="J113" s="239">
        <v>84</v>
      </c>
      <c r="K113" s="71"/>
      <c r="L113" s="71"/>
      <c r="M113" s="196">
        <f>SUMIF('Werkpakket 1'!$C:$C,$K113,'Werkpakket 1'!$L:$L)+SUMIF('Werkpakket 2'!$C:$C,$K113,'Werkpakket 2'!$L:$L)+SUMIF('Werkpakket 3'!$C:$C,$K113,'Werkpakket 3'!$L:$L)+SUMIF('Werkpakket 4'!$C:$C,$K113,'Werkpakket 4'!$L:$L)+SUMIF('Werkpakket 5'!$C:$C,$K113,'Werkpakket 5'!$L:$L)+SUMIF(Projectmanagement!$C:$C,$K113,Projectmanagement!$L:$L)+SUMIF('Materiële kosten'!$C:$C,$K113,'Materiële kosten'!F:F)</f>
        <v>0</v>
      </c>
      <c r="N113" s="158"/>
      <c r="O113" s="158"/>
      <c r="P113" s="198" t="str">
        <f>IF(Tabel6[[#This Row],[Gerealiseerde kosten]]-Tabel6[[#This Row],[Cofinanciering in kind]]-Tabel6[[#This Row],[Cofinanciering in cash]]=0,"",Tabel6[[#This Row],[Gerealiseerde kosten]]-Tabel6[[#This Row],[Cofinanciering in kind]]-Tabel6[[#This Row],[Cofinanciering in cash]])</f>
        <v/>
      </c>
    </row>
    <row r="114" spans="2:16">
      <c r="B114" s="157">
        <v>85</v>
      </c>
      <c r="C114" s="71"/>
      <c r="D114" s="71"/>
      <c r="E114" s="185">
        <f>SUMIF('Werkpakket 1'!$C:$C,$C114,'Werkpakket 1'!$H:$H)+SUMIF('Werkpakket 2'!$C:$C,$C114,'Werkpakket 2'!$H:$H)+SUMIF('Werkpakket 3'!$C:$C,$C114,'Werkpakket 3'!$H:$H)+SUMIF('Werkpakket 4'!$C:$C,$C114,'Werkpakket 4'!$H:$H)+SUMIF('Werkpakket 5'!$C:$C,$C114,'Werkpakket 5'!$H:$H)+SUMIF(Projectmanagement!$C:$C,$C114,Projectmanagement!$H:$H)+SUMIF('Materiële kosten'!C:C,$C114,'Materiële kosten'!D:D)</f>
        <v>0</v>
      </c>
      <c r="F114" s="186"/>
      <c r="G114" s="186"/>
      <c r="H114" s="198" t="str">
        <f>IF(Tabel3[[#This Row],[Begrote kosten]]-Tabel3[[#This Row],[Cofinanciering in kind]]-Tabel3[[#This Row],[Cofinanciering in cash]]=0,"",Tabel3[[#This Row],[Begrote kosten]]-Tabel3[[#This Row],[Cofinanciering in kind]]-Tabel3[[#This Row],[Cofinanciering in cash]])</f>
        <v/>
      </c>
      <c r="J114" s="239">
        <v>85</v>
      </c>
      <c r="K114" s="71"/>
      <c r="L114" s="71"/>
      <c r="M114" s="196">
        <f>SUMIF('Werkpakket 1'!$C:$C,$K114,'Werkpakket 1'!$L:$L)+SUMIF('Werkpakket 2'!$C:$C,$K114,'Werkpakket 2'!$L:$L)+SUMIF('Werkpakket 3'!$C:$C,$K114,'Werkpakket 3'!$L:$L)+SUMIF('Werkpakket 4'!$C:$C,$K114,'Werkpakket 4'!$L:$L)+SUMIF('Werkpakket 5'!$C:$C,$K114,'Werkpakket 5'!$L:$L)+SUMIF(Projectmanagement!$C:$C,$K114,Projectmanagement!$L:$L)+SUMIF('Materiële kosten'!$C:$C,$K114,'Materiële kosten'!F:F)</f>
        <v>0</v>
      </c>
      <c r="N114" s="158"/>
      <c r="O114" s="158"/>
      <c r="P114" s="198" t="str">
        <f>IF(Tabel6[[#This Row],[Gerealiseerde kosten]]-Tabel6[[#This Row],[Cofinanciering in kind]]-Tabel6[[#This Row],[Cofinanciering in cash]]=0,"",Tabel6[[#This Row],[Gerealiseerde kosten]]-Tabel6[[#This Row],[Cofinanciering in kind]]-Tabel6[[#This Row],[Cofinanciering in cash]])</f>
        <v/>
      </c>
    </row>
    <row r="115" spans="2:16">
      <c r="B115" s="157">
        <v>86</v>
      </c>
      <c r="C115" s="71"/>
      <c r="D115" s="71"/>
      <c r="E115" s="185">
        <f>SUMIF('Werkpakket 1'!$C:$C,$C115,'Werkpakket 1'!$H:$H)+SUMIF('Werkpakket 2'!$C:$C,$C115,'Werkpakket 2'!$H:$H)+SUMIF('Werkpakket 3'!$C:$C,$C115,'Werkpakket 3'!$H:$H)+SUMIF('Werkpakket 4'!$C:$C,$C115,'Werkpakket 4'!$H:$H)+SUMIF('Werkpakket 5'!$C:$C,$C115,'Werkpakket 5'!$H:$H)+SUMIF(Projectmanagement!$C:$C,$C115,Projectmanagement!$H:$H)+SUMIF('Materiële kosten'!C:C,$C115,'Materiële kosten'!D:D)</f>
        <v>0</v>
      </c>
      <c r="F115" s="186"/>
      <c r="G115" s="186"/>
      <c r="H115" s="198" t="str">
        <f>IF(Tabel3[[#This Row],[Begrote kosten]]-Tabel3[[#This Row],[Cofinanciering in kind]]-Tabel3[[#This Row],[Cofinanciering in cash]]=0,"",Tabel3[[#This Row],[Begrote kosten]]-Tabel3[[#This Row],[Cofinanciering in kind]]-Tabel3[[#This Row],[Cofinanciering in cash]])</f>
        <v/>
      </c>
      <c r="J115" s="239">
        <v>86</v>
      </c>
      <c r="K115" s="71"/>
      <c r="L115" s="71"/>
      <c r="M115" s="196">
        <f>SUMIF('Werkpakket 1'!$C:$C,$K115,'Werkpakket 1'!$L:$L)+SUMIF('Werkpakket 2'!$C:$C,$K115,'Werkpakket 2'!$L:$L)+SUMIF('Werkpakket 3'!$C:$C,$K115,'Werkpakket 3'!$L:$L)+SUMIF('Werkpakket 4'!$C:$C,$K115,'Werkpakket 4'!$L:$L)+SUMIF('Werkpakket 5'!$C:$C,$K115,'Werkpakket 5'!$L:$L)+SUMIF(Projectmanagement!$C:$C,$K115,Projectmanagement!$L:$L)+SUMIF('Materiële kosten'!$C:$C,$K115,'Materiële kosten'!F:F)</f>
        <v>0</v>
      </c>
      <c r="N115" s="158"/>
      <c r="O115" s="158"/>
      <c r="P115" s="198" t="str">
        <f>IF(Tabel6[[#This Row],[Gerealiseerde kosten]]-Tabel6[[#This Row],[Cofinanciering in kind]]-Tabel6[[#This Row],[Cofinanciering in cash]]=0,"",Tabel6[[#This Row],[Gerealiseerde kosten]]-Tabel6[[#This Row],[Cofinanciering in kind]]-Tabel6[[#This Row],[Cofinanciering in cash]])</f>
        <v/>
      </c>
    </row>
    <row r="116" spans="2:16">
      <c r="B116" s="157">
        <v>87</v>
      </c>
      <c r="C116" s="71"/>
      <c r="D116" s="71"/>
      <c r="E116" s="185">
        <f>SUMIF('Werkpakket 1'!$C:$C,$C116,'Werkpakket 1'!$H:$H)+SUMIF('Werkpakket 2'!$C:$C,$C116,'Werkpakket 2'!$H:$H)+SUMIF('Werkpakket 3'!$C:$C,$C116,'Werkpakket 3'!$H:$H)+SUMIF('Werkpakket 4'!$C:$C,$C116,'Werkpakket 4'!$H:$H)+SUMIF('Werkpakket 5'!$C:$C,$C116,'Werkpakket 5'!$H:$H)+SUMIF(Projectmanagement!$C:$C,$C116,Projectmanagement!$H:$H)+SUMIF('Materiële kosten'!C:C,$C116,'Materiële kosten'!D:D)</f>
        <v>0</v>
      </c>
      <c r="F116" s="186"/>
      <c r="G116" s="186"/>
      <c r="H116" s="198" t="str">
        <f>IF(Tabel3[[#This Row],[Begrote kosten]]-Tabel3[[#This Row],[Cofinanciering in kind]]-Tabel3[[#This Row],[Cofinanciering in cash]]=0,"",Tabel3[[#This Row],[Begrote kosten]]-Tabel3[[#This Row],[Cofinanciering in kind]]-Tabel3[[#This Row],[Cofinanciering in cash]])</f>
        <v/>
      </c>
      <c r="J116" s="239">
        <v>87</v>
      </c>
      <c r="K116" s="71"/>
      <c r="L116" s="71"/>
      <c r="M116" s="196">
        <f>SUMIF('Werkpakket 1'!$C:$C,$K116,'Werkpakket 1'!$L:$L)+SUMIF('Werkpakket 2'!$C:$C,$K116,'Werkpakket 2'!$L:$L)+SUMIF('Werkpakket 3'!$C:$C,$K116,'Werkpakket 3'!$L:$L)+SUMIF('Werkpakket 4'!$C:$C,$K116,'Werkpakket 4'!$L:$L)+SUMIF('Werkpakket 5'!$C:$C,$K116,'Werkpakket 5'!$L:$L)+SUMIF(Projectmanagement!$C:$C,$K116,Projectmanagement!$L:$L)+SUMIF('Materiële kosten'!$C:$C,$K116,'Materiële kosten'!F:F)</f>
        <v>0</v>
      </c>
      <c r="N116" s="158"/>
      <c r="O116" s="158"/>
      <c r="P116" s="198" t="str">
        <f>IF(Tabel6[[#This Row],[Gerealiseerde kosten]]-Tabel6[[#This Row],[Cofinanciering in kind]]-Tabel6[[#This Row],[Cofinanciering in cash]]=0,"",Tabel6[[#This Row],[Gerealiseerde kosten]]-Tabel6[[#This Row],[Cofinanciering in kind]]-Tabel6[[#This Row],[Cofinanciering in cash]])</f>
        <v/>
      </c>
    </row>
    <row r="117" spans="2:16">
      <c r="B117" s="157">
        <v>88</v>
      </c>
      <c r="C117" s="71"/>
      <c r="D117" s="71"/>
      <c r="E117" s="185">
        <f>SUMIF('Werkpakket 1'!$C:$C,$C117,'Werkpakket 1'!$H:$H)+SUMIF('Werkpakket 2'!$C:$C,$C117,'Werkpakket 2'!$H:$H)+SUMIF('Werkpakket 3'!$C:$C,$C117,'Werkpakket 3'!$H:$H)+SUMIF('Werkpakket 4'!$C:$C,$C117,'Werkpakket 4'!$H:$H)+SUMIF('Werkpakket 5'!$C:$C,$C117,'Werkpakket 5'!$H:$H)+SUMIF(Projectmanagement!$C:$C,$C117,Projectmanagement!$H:$H)+SUMIF('Materiële kosten'!C:C,$C117,'Materiële kosten'!D:D)</f>
        <v>0</v>
      </c>
      <c r="F117" s="186"/>
      <c r="G117" s="186"/>
      <c r="H117" s="198" t="str">
        <f>IF(Tabel3[[#This Row],[Begrote kosten]]-Tabel3[[#This Row],[Cofinanciering in kind]]-Tabel3[[#This Row],[Cofinanciering in cash]]=0,"",Tabel3[[#This Row],[Begrote kosten]]-Tabel3[[#This Row],[Cofinanciering in kind]]-Tabel3[[#This Row],[Cofinanciering in cash]])</f>
        <v/>
      </c>
      <c r="J117" s="239">
        <v>88</v>
      </c>
      <c r="K117" s="71"/>
      <c r="L117" s="71"/>
      <c r="M117" s="196">
        <f>SUMIF('Werkpakket 1'!$C:$C,$K117,'Werkpakket 1'!$L:$L)+SUMIF('Werkpakket 2'!$C:$C,$K117,'Werkpakket 2'!$L:$L)+SUMIF('Werkpakket 3'!$C:$C,$K117,'Werkpakket 3'!$L:$L)+SUMIF('Werkpakket 4'!$C:$C,$K117,'Werkpakket 4'!$L:$L)+SUMIF('Werkpakket 5'!$C:$C,$K117,'Werkpakket 5'!$L:$L)+SUMIF(Projectmanagement!$C:$C,$K117,Projectmanagement!$L:$L)+SUMIF('Materiële kosten'!$C:$C,$K117,'Materiële kosten'!F:F)</f>
        <v>0</v>
      </c>
      <c r="N117" s="158"/>
      <c r="O117" s="158"/>
      <c r="P117" s="198" t="str">
        <f>IF(Tabel6[[#This Row],[Gerealiseerde kosten]]-Tabel6[[#This Row],[Cofinanciering in kind]]-Tabel6[[#This Row],[Cofinanciering in cash]]=0,"",Tabel6[[#This Row],[Gerealiseerde kosten]]-Tabel6[[#This Row],[Cofinanciering in kind]]-Tabel6[[#This Row],[Cofinanciering in cash]])</f>
        <v/>
      </c>
    </row>
    <row r="118" spans="2:16">
      <c r="B118" s="157">
        <v>89</v>
      </c>
      <c r="C118" s="71"/>
      <c r="D118" s="71"/>
      <c r="E118" s="185">
        <f>SUMIF('Werkpakket 1'!$C:$C,$C118,'Werkpakket 1'!$H:$H)+SUMIF('Werkpakket 2'!$C:$C,$C118,'Werkpakket 2'!$H:$H)+SUMIF('Werkpakket 3'!$C:$C,$C118,'Werkpakket 3'!$H:$H)+SUMIF('Werkpakket 4'!$C:$C,$C118,'Werkpakket 4'!$H:$H)+SUMIF('Werkpakket 5'!$C:$C,$C118,'Werkpakket 5'!$H:$H)+SUMIF(Projectmanagement!$C:$C,$C118,Projectmanagement!$H:$H)+SUMIF('Materiële kosten'!C:C,$C118,'Materiële kosten'!D:D)</f>
        <v>0</v>
      </c>
      <c r="F118" s="186"/>
      <c r="G118" s="186"/>
      <c r="H118" s="198" t="str">
        <f>IF(Tabel3[[#This Row],[Begrote kosten]]-Tabel3[[#This Row],[Cofinanciering in kind]]-Tabel3[[#This Row],[Cofinanciering in cash]]=0,"",Tabel3[[#This Row],[Begrote kosten]]-Tabel3[[#This Row],[Cofinanciering in kind]]-Tabel3[[#This Row],[Cofinanciering in cash]])</f>
        <v/>
      </c>
      <c r="J118" s="239">
        <v>89</v>
      </c>
      <c r="K118" s="71"/>
      <c r="L118" s="71"/>
      <c r="M118" s="196">
        <f>SUMIF('Werkpakket 1'!$C:$C,$K118,'Werkpakket 1'!$L:$L)+SUMIF('Werkpakket 2'!$C:$C,$K118,'Werkpakket 2'!$L:$L)+SUMIF('Werkpakket 3'!$C:$C,$K118,'Werkpakket 3'!$L:$L)+SUMIF('Werkpakket 4'!$C:$C,$K118,'Werkpakket 4'!$L:$L)+SUMIF('Werkpakket 5'!$C:$C,$K118,'Werkpakket 5'!$L:$L)+SUMIF(Projectmanagement!$C:$C,$K118,Projectmanagement!$L:$L)+SUMIF('Materiële kosten'!$C:$C,$K118,'Materiële kosten'!F:F)</f>
        <v>0</v>
      </c>
      <c r="N118" s="158"/>
      <c r="O118" s="158"/>
      <c r="P118" s="198" t="str">
        <f>IF(Tabel6[[#This Row],[Gerealiseerde kosten]]-Tabel6[[#This Row],[Cofinanciering in kind]]-Tabel6[[#This Row],[Cofinanciering in cash]]=0,"",Tabel6[[#This Row],[Gerealiseerde kosten]]-Tabel6[[#This Row],[Cofinanciering in kind]]-Tabel6[[#This Row],[Cofinanciering in cash]])</f>
        <v/>
      </c>
    </row>
    <row r="119" spans="2:16">
      <c r="B119" s="157">
        <v>90</v>
      </c>
      <c r="C119" s="71"/>
      <c r="D119" s="71"/>
      <c r="E119" s="185">
        <f>SUMIF('Werkpakket 1'!$C:$C,$C119,'Werkpakket 1'!$H:$H)+SUMIF('Werkpakket 2'!$C:$C,$C119,'Werkpakket 2'!$H:$H)+SUMIF('Werkpakket 3'!$C:$C,$C119,'Werkpakket 3'!$H:$H)+SUMIF('Werkpakket 4'!$C:$C,$C119,'Werkpakket 4'!$H:$H)+SUMIF('Werkpakket 5'!$C:$C,$C119,'Werkpakket 5'!$H:$H)+SUMIF(Projectmanagement!$C:$C,$C119,Projectmanagement!$H:$H)+SUMIF('Materiële kosten'!C:C,$C119,'Materiële kosten'!D:D)</f>
        <v>0</v>
      </c>
      <c r="F119" s="186"/>
      <c r="G119" s="186"/>
      <c r="H119" s="198" t="str">
        <f>IF(Tabel3[[#This Row],[Begrote kosten]]-Tabel3[[#This Row],[Cofinanciering in kind]]-Tabel3[[#This Row],[Cofinanciering in cash]]=0,"",Tabel3[[#This Row],[Begrote kosten]]-Tabel3[[#This Row],[Cofinanciering in kind]]-Tabel3[[#This Row],[Cofinanciering in cash]])</f>
        <v/>
      </c>
      <c r="J119" s="239">
        <v>90</v>
      </c>
      <c r="K119" s="71"/>
      <c r="L119" s="71"/>
      <c r="M119" s="196">
        <f>SUMIF('Werkpakket 1'!$C:$C,$K119,'Werkpakket 1'!$L:$L)+SUMIF('Werkpakket 2'!$C:$C,$K119,'Werkpakket 2'!$L:$L)+SUMIF('Werkpakket 3'!$C:$C,$K119,'Werkpakket 3'!$L:$L)+SUMIF('Werkpakket 4'!$C:$C,$K119,'Werkpakket 4'!$L:$L)+SUMIF('Werkpakket 5'!$C:$C,$K119,'Werkpakket 5'!$L:$L)+SUMIF(Projectmanagement!$C:$C,$K119,Projectmanagement!$L:$L)+SUMIF('Materiële kosten'!$C:$C,$K119,'Materiële kosten'!F:F)</f>
        <v>0</v>
      </c>
      <c r="N119" s="158"/>
      <c r="O119" s="158"/>
      <c r="P119" s="198" t="str">
        <f>IF(Tabel6[[#This Row],[Gerealiseerde kosten]]-Tabel6[[#This Row],[Cofinanciering in kind]]-Tabel6[[#This Row],[Cofinanciering in cash]]=0,"",Tabel6[[#This Row],[Gerealiseerde kosten]]-Tabel6[[#This Row],[Cofinanciering in kind]]-Tabel6[[#This Row],[Cofinanciering in cash]])</f>
        <v/>
      </c>
    </row>
    <row r="120" spans="2:16">
      <c r="B120" s="157">
        <v>91</v>
      </c>
      <c r="C120" s="71"/>
      <c r="D120" s="71"/>
      <c r="E120" s="185">
        <f>SUMIF('Werkpakket 1'!$C:$C,$C120,'Werkpakket 1'!$H:$H)+SUMIF('Werkpakket 2'!$C:$C,$C120,'Werkpakket 2'!$H:$H)+SUMIF('Werkpakket 3'!$C:$C,$C120,'Werkpakket 3'!$H:$H)+SUMIF('Werkpakket 4'!$C:$C,$C120,'Werkpakket 4'!$H:$H)+SUMIF('Werkpakket 5'!$C:$C,$C120,'Werkpakket 5'!$H:$H)+SUMIF(Projectmanagement!$C:$C,$C120,Projectmanagement!$H:$H)+SUMIF('Materiële kosten'!C:C,$C120,'Materiële kosten'!D:D)</f>
        <v>0</v>
      </c>
      <c r="F120" s="186"/>
      <c r="G120" s="186"/>
      <c r="H120" s="198" t="str">
        <f>IF(Tabel3[[#This Row],[Begrote kosten]]-Tabel3[[#This Row],[Cofinanciering in kind]]-Tabel3[[#This Row],[Cofinanciering in cash]]=0,"",Tabel3[[#This Row],[Begrote kosten]]-Tabel3[[#This Row],[Cofinanciering in kind]]-Tabel3[[#This Row],[Cofinanciering in cash]])</f>
        <v/>
      </c>
      <c r="J120" s="239">
        <v>91</v>
      </c>
      <c r="K120" s="71"/>
      <c r="L120" s="71"/>
      <c r="M120" s="196">
        <f>SUMIF('Werkpakket 1'!$C:$C,$K120,'Werkpakket 1'!$L:$L)+SUMIF('Werkpakket 2'!$C:$C,$K120,'Werkpakket 2'!$L:$L)+SUMIF('Werkpakket 3'!$C:$C,$K120,'Werkpakket 3'!$L:$L)+SUMIF('Werkpakket 4'!$C:$C,$K120,'Werkpakket 4'!$L:$L)+SUMIF('Werkpakket 5'!$C:$C,$K120,'Werkpakket 5'!$L:$L)+SUMIF(Projectmanagement!$C:$C,$K120,Projectmanagement!$L:$L)+SUMIF('Materiële kosten'!$C:$C,$K120,'Materiële kosten'!F:F)</f>
        <v>0</v>
      </c>
      <c r="N120" s="158"/>
      <c r="O120" s="158"/>
      <c r="P120" s="198" t="str">
        <f>IF(Tabel6[[#This Row],[Gerealiseerde kosten]]-Tabel6[[#This Row],[Cofinanciering in kind]]-Tabel6[[#This Row],[Cofinanciering in cash]]=0,"",Tabel6[[#This Row],[Gerealiseerde kosten]]-Tabel6[[#This Row],[Cofinanciering in kind]]-Tabel6[[#This Row],[Cofinanciering in cash]])</f>
        <v/>
      </c>
    </row>
    <row r="121" spans="2:16">
      <c r="B121" s="157">
        <v>92</v>
      </c>
      <c r="C121" s="71"/>
      <c r="D121" s="71"/>
      <c r="E121" s="185">
        <f>SUMIF('Werkpakket 1'!$C:$C,$C121,'Werkpakket 1'!$H:$H)+SUMIF('Werkpakket 2'!$C:$C,$C121,'Werkpakket 2'!$H:$H)+SUMIF('Werkpakket 3'!$C:$C,$C121,'Werkpakket 3'!$H:$H)+SUMIF('Werkpakket 4'!$C:$C,$C121,'Werkpakket 4'!$H:$H)+SUMIF('Werkpakket 5'!$C:$C,$C121,'Werkpakket 5'!$H:$H)+SUMIF(Projectmanagement!$C:$C,$C121,Projectmanagement!$H:$H)+SUMIF('Materiële kosten'!C:C,$C121,'Materiële kosten'!D:D)</f>
        <v>0</v>
      </c>
      <c r="F121" s="186"/>
      <c r="G121" s="186"/>
      <c r="H121" s="198" t="str">
        <f>IF(Tabel3[[#This Row],[Begrote kosten]]-Tabel3[[#This Row],[Cofinanciering in kind]]-Tabel3[[#This Row],[Cofinanciering in cash]]=0,"",Tabel3[[#This Row],[Begrote kosten]]-Tabel3[[#This Row],[Cofinanciering in kind]]-Tabel3[[#This Row],[Cofinanciering in cash]])</f>
        <v/>
      </c>
      <c r="J121" s="239">
        <v>92</v>
      </c>
      <c r="K121" s="71"/>
      <c r="L121" s="71"/>
      <c r="M121" s="196">
        <f>SUMIF('Werkpakket 1'!$C:$C,$K121,'Werkpakket 1'!$L:$L)+SUMIF('Werkpakket 2'!$C:$C,$K121,'Werkpakket 2'!$L:$L)+SUMIF('Werkpakket 3'!$C:$C,$K121,'Werkpakket 3'!$L:$L)+SUMIF('Werkpakket 4'!$C:$C,$K121,'Werkpakket 4'!$L:$L)+SUMIF('Werkpakket 5'!$C:$C,$K121,'Werkpakket 5'!$L:$L)+SUMIF(Projectmanagement!$C:$C,$K121,Projectmanagement!$L:$L)+SUMIF('Materiële kosten'!$C:$C,$K121,'Materiële kosten'!F:F)</f>
        <v>0</v>
      </c>
      <c r="N121" s="158"/>
      <c r="O121" s="158"/>
      <c r="P121" s="198" t="str">
        <f>IF(Tabel6[[#This Row],[Gerealiseerde kosten]]-Tabel6[[#This Row],[Cofinanciering in kind]]-Tabel6[[#This Row],[Cofinanciering in cash]]=0,"",Tabel6[[#This Row],[Gerealiseerde kosten]]-Tabel6[[#This Row],[Cofinanciering in kind]]-Tabel6[[#This Row],[Cofinanciering in cash]])</f>
        <v/>
      </c>
    </row>
    <row r="122" spans="2:16">
      <c r="B122" s="157">
        <v>93</v>
      </c>
      <c r="C122" s="71"/>
      <c r="D122" s="71"/>
      <c r="E122" s="185">
        <f>SUMIF('Werkpakket 1'!$C:$C,$C122,'Werkpakket 1'!$H:$H)+SUMIF('Werkpakket 2'!$C:$C,$C122,'Werkpakket 2'!$H:$H)+SUMIF('Werkpakket 3'!$C:$C,$C122,'Werkpakket 3'!$H:$H)+SUMIF('Werkpakket 4'!$C:$C,$C122,'Werkpakket 4'!$H:$H)+SUMIF('Werkpakket 5'!$C:$C,$C122,'Werkpakket 5'!$H:$H)+SUMIF(Projectmanagement!$C:$C,$C122,Projectmanagement!$H:$H)+SUMIF('Materiële kosten'!C:C,$C122,'Materiële kosten'!D:D)</f>
        <v>0</v>
      </c>
      <c r="F122" s="186"/>
      <c r="G122" s="186"/>
      <c r="H122" s="198" t="str">
        <f>IF(Tabel3[[#This Row],[Begrote kosten]]-Tabel3[[#This Row],[Cofinanciering in kind]]-Tabel3[[#This Row],[Cofinanciering in cash]]=0,"",Tabel3[[#This Row],[Begrote kosten]]-Tabel3[[#This Row],[Cofinanciering in kind]]-Tabel3[[#This Row],[Cofinanciering in cash]])</f>
        <v/>
      </c>
      <c r="J122" s="239">
        <v>93</v>
      </c>
      <c r="K122" s="71"/>
      <c r="L122" s="71"/>
      <c r="M122" s="196">
        <f>SUMIF('Werkpakket 1'!$C:$C,$K122,'Werkpakket 1'!$L:$L)+SUMIF('Werkpakket 2'!$C:$C,$K122,'Werkpakket 2'!$L:$L)+SUMIF('Werkpakket 3'!$C:$C,$K122,'Werkpakket 3'!$L:$L)+SUMIF('Werkpakket 4'!$C:$C,$K122,'Werkpakket 4'!$L:$L)+SUMIF('Werkpakket 5'!$C:$C,$K122,'Werkpakket 5'!$L:$L)+SUMIF(Projectmanagement!$C:$C,$K122,Projectmanagement!$L:$L)+SUMIF('Materiële kosten'!$C:$C,$K122,'Materiële kosten'!F:F)</f>
        <v>0</v>
      </c>
      <c r="N122" s="158"/>
      <c r="O122" s="158"/>
      <c r="P122" s="198" t="str">
        <f>IF(Tabel6[[#This Row],[Gerealiseerde kosten]]-Tabel6[[#This Row],[Cofinanciering in kind]]-Tabel6[[#This Row],[Cofinanciering in cash]]=0,"",Tabel6[[#This Row],[Gerealiseerde kosten]]-Tabel6[[#This Row],[Cofinanciering in kind]]-Tabel6[[#This Row],[Cofinanciering in cash]])</f>
        <v/>
      </c>
    </row>
    <row r="123" spans="2:16">
      <c r="B123" s="157">
        <v>94</v>
      </c>
      <c r="C123" s="71"/>
      <c r="D123" s="71"/>
      <c r="E123" s="185">
        <f>SUMIF('Werkpakket 1'!$C:$C,$C123,'Werkpakket 1'!$H:$H)+SUMIF('Werkpakket 2'!$C:$C,$C123,'Werkpakket 2'!$H:$H)+SUMIF('Werkpakket 3'!$C:$C,$C123,'Werkpakket 3'!$H:$H)+SUMIF('Werkpakket 4'!$C:$C,$C123,'Werkpakket 4'!$H:$H)+SUMIF('Werkpakket 5'!$C:$C,$C123,'Werkpakket 5'!$H:$H)+SUMIF(Projectmanagement!$C:$C,$C123,Projectmanagement!$H:$H)+SUMIF('Materiële kosten'!C:C,$C123,'Materiële kosten'!D:D)</f>
        <v>0</v>
      </c>
      <c r="F123" s="186"/>
      <c r="G123" s="186"/>
      <c r="H123" s="198" t="str">
        <f>IF(Tabel3[[#This Row],[Begrote kosten]]-Tabel3[[#This Row],[Cofinanciering in kind]]-Tabel3[[#This Row],[Cofinanciering in cash]]=0,"",Tabel3[[#This Row],[Begrote kosten]]-Tabel3[[#This Row],[Cofinanciering in kind]]-Tabel3[[#This Row],[Cofinanciering in cash]])</f>
        <v/>
      </c>
      <c r="J123" s="239">
        <v>94</v>
      </c>
      <c r="K123" s="71"/>
      <c r="L123" s="71"/>
      <c r="M123" s="196">
        <f>SUMIF('Werkpakket 1'!$C:$C,$K123,'Werkpakket 1'!$L:$L)+SUMIF('Werkpakket 2'!$C:$C,$K123,'Werkpakket 2'!$L:$L)+SUMIF('Werkpakket 3'!$C:$C,$K123,'Werkpakket 3'!$L:$L)+SUMIF('Werkpakket 4'!$C:$C,$K123,'Werkpakket 4'!$L:$L)+SUMIF('Werkpakket 5'!$C:$C,$K123,'Werkpakket 5'!$L:$L)+SUMIF(Projectmanagement!$C:$C,$K123,Projectmanagement!$L:$L)+SUMIF('Materiële kosten'!$C:$C,$K123,'Materiële kosten'!F:F)</f>
        <v>0</v>
      </c>
      <c r="N123" s="158"/>
      <c r="O123" s="158"/>
      <c r="P123" s="198" t="str">
        <f>IF(Tabel6[[#This Row],[Gerealiseerde kosten]]-Tabel6[[#This Row],[Cofinanciering in kind]]-Tabel6[[#This Row],[Cofinanciering in cash]]=0,"",Tabel6[[#This Row],[Gerealiseerde kosten]]-Tabel6[[#This Row],[Cofinanciering in kind]]-Tabel6[[#This Row],[Cofinanciering in cash]])</f>
        <v/>
      </c>
    </row>
    <row r="124" spans="2:16">
      <c r="B124" s="157">
        <v>95</v>
      </c>
      <c r="C124" s="71"/>
      <c r="D124" s="71"/>
      <c r="E124" s="185">
        <f>SUMIF('Werkpakket 1'!$C:$C,$C124,'Werkpakket 1'!$H:$H)+SUMIF('Werkpakket 2'!$C:$C,$C124,'Werkpakket 2'!$H:$H)+SUMIF('Werkpakket 3'!$C:$C,$C124,'Werkpakket 3'!$H:$H)+SUMIF('Werkpakket 4'!$C:$C,$C124,'Werkpakket 4'!$H:$H)+SUMIF('Werkpakket 5'!$C:$C,$C124,'Werkpakket 5'!$H:$H)+SUMIF(Projectmanagement!$C:$C,$C124,Projectmanagement!$H:$H)+SUMIF('Materiële kosten'!C:C,$C124,'Materiële kosten'!D:D)</f>
        <v>0</v>
      </c>
      <c r="F124" s="186"/>
      <c r="G124" s="186"/>
      <c r="H124" s="198" t="str">
        <f>IF(Tabel3[[#This Row],[Begrote kosten]]-Tabel3[[#This Row],[Cofinanciering in kind]]-Tabel3[[#This Row],[Cofinanciering in cash]]=0,"",Tabel3[[#This Row],[Begrote kosten]]-Tabel3[[#This Row],[Cofinanciering in kind]]-Tabel3[[#This Row],[Cofinanciering in cash]])</f>
        <v/>
      </c>
      <c r="J124" s="239">
        <v>95</v>
      </c>
      <c r="K124" s="71"/>
      <c r="L124" s="71"/>
      <c r="M124" s="196">
        <f>SUMIF('Werkpakket 1'!$C:$C,$K124,'Werkpakket 1'!$L:$L)+SUMIF('Werkpakket 2'!$C:$C,$K124,'Werkpakket 2'!$L:$L)+SUMIF('Werkpakket 3'!$C:$C,$K124,'Werkpakket 3'!$L:$L)+SUMIF('Werkpakket 4'!$C:$C,$K124,'Werkpakket 4'!$L:$L)+SUMIF('Werkpakket 5'!$C:$C,$K124,'Werkpakket 5'!$L:$L)+SUMIF(Projectmanagement!$C:$C,$K124,Projectmanagement!$L:$L)+SUMIF('Materiële kosten'!$C:$C,$K124,'Materiële kosten'!F:F)</f>
        <v>0</v>
      </c>
      <c r="N124" s="158"/>
      <c r="O124" s="158"/>
      <c r="P124" s="198" t="str">
        <f>IF(Tabel6[[#This Row],[Gerealiseerde kosten]]-Tabel6[[#This Row],[Cofinanciering in kind]]-Tabel6[[#This Row],[Cofinanciering in cash]]=0,"",Tabel6[[#This Row],[Gerealiseerde kosten]]-Tabel6[[#This Row],[Cofinanciering in kind]]-Tabel6[[#This Row],[Cofinanciering in cash]])</f>
        <v/>
      </c>
    </row>
    <row r="125" spans="2:16">
      <c r="B125" s="157">
        <v>96</v>
      </c>
      <c r="C125" s="71"/>
      <c r="D125" s="71"/>
      <c r="E125" s="185">
        <f>SUMIF('Werkpakket 1'!$C:$C,$C125,'Werkpakket 1'!$H:$H)+SUMIF('Werkpakket 2'!$C:$C,$C125,'Werkpakket 2'!$H:$H)+SUMIF('Werkpakket 3'!$C:$C,$C125,'Werkpakket 3'!$H:$H)+SUMIF('Werkpakket 4'!$C:$C,$C125,'Werkpakket 4'!$H:$H)+SUMIF('Werkpakket 5'!$C:$C,$C125,'Werkpakket 5'!$H:$H)+SUMIF(Projectmanagement!$C:$C,$C125,Projectmanagement!$H:$H)+SUMIF('Materiële kosten'!C:C,$C125,'Materiële kosten'!D:D)</f>
        <v>0</v>
      </c>
      <c r="F125" s="186"/>
      <c r="G125" s="186"/>
      <c r="H125" s="198" t="str">
        <f>IF(Tabel3[[#This Row],[Begrote kosten]]-Tabel3[[#This Row],[Cofinanciering in kind]]-Tabel3[[#This Row],[Cofinanciering in cash]]=0,"",Tabel3[[#This Row],[Begrote kosten]]-Tabel3[[#This Row],[Cofinanciering in kind]]-Tabel3[[#This Row],[Cofinanciering in cash]])</f>
        <v/>
      </c>
      <c r="J125" s="239">
        <v>96</v>
      </c>
      <c r="K125" s="71"/>
      <c r="L125" s="71"/>
      <c r="M125" s="196">
        <f>SUMIF('Werkpakket 1'!$C:$C,$K125,'Werkpakket 1'!$L:$L)+SUMIF('Werkpakket 2'!$C:$C,$K125,'Werkpakket 2'!$L:$L)+SUMIF('Werkpakket 3'!$C:$C,$K125,'Werkpakket 3'!$L:$L)+SUMIF('Werkpakket 4'!$C:$C,$K125,'Werkpakket 4'!$L:$L)+SUMIF('Werkpakket 5'!$C:$C,$K125,'Werkpakket 5'!$L:$L)+SUMIF(Projectmanagement!$C:$C,$K125,Projectmanagement!$L:$L)+SUMIF('Materiële kosten'!$C:$C,$K125,'Materiële kosten'!F:F)</f>
        <v>0</v>
      </c>
      <c r="N125" s="158"/>
      <c r="O125" s="158"/>
      <c r="P125" s="198" t="str">
        <f>IF(Tabel6[[#This Row],[Gerealiseerde kosten]]-Tabel6[[#This Row],[Cofinanciering in kind]]-Tabel6[[#This Row],[Cofinanciering in cash]]=0,"",Tabel6[[#This Row],[Gerealiseerde kosten]]-Tabel6[[#This Row],[Cofinanciering in kind]]-Tabel6[[#This Row],[Cofinanciering in cash]])</f>
        <v/>
      </c>
    </row>
    <row r="126" spans="2:16">
      <c r="B126" s="157">
        <v>97</v>
      </c>
      <c r="C126" s="71"/>
      <c r="D126" s="71"/>
      <c r="E126" s="185">
        <f>SUMIF('Werkpakket 1'!$C:$C,$C126,'Werkpakket 1'!$H:$H)+SUMIF('Werkpakket 2'!$C:$C,$C126,'Werkpakket 2'!$H:$H)+SUMIF('Werkpakket 3'!$C:$C,$C126,'Werkpakket 3'!$H:$H)+SUMIF('Werkpakket 4'!$C:$C,$C126,'Werkpakket 4'!$H:$H)+SUMIF('Werkpakket 5'!$C:$C,$C126,'Werkpakket 5'!$H:$H)+SUMIF(Projectmanagement!$C:$C,$C126,Projectmanagement!$H:$H)+SUMIF('Materiële kosten'!C:C,$C126,'Materiële kosten'!D:D)</f>
        <v>0</v>
      </c>
      <c r="F126" s="186"/>
      <c r="G126" s="186"/>
      <c r="H126" s="198" t="str">
        <f>IF(Tabel3[[#This Row],[Begrote kosten]]-Tabel3[[#This Row],[Cofinanciering in kind]]-Tabel3[[#This Row],[Cofinanciering in cash]]=0,"",Tabel3[[#This Row],[Begrote kosten]]-Tabel3[[#This Row],[Cofinanciering in kind]]-Tabel3[[#This Row],[Cofinanciering in cash]])</f>
        <v/>
      </c>
      <c r="J126" s="239">
        <v>97</v>
      </c>
      <c r="K126" s="71"/>
      <c r="L126" s="71"/>
      <c r="M126" s="196">
        <f>SUMIF('Werkpakket 1'!$C:$C,$K126,'Werkpakket 1'!$L:$L)+SUMIF('Werkpakket 2'!$C:$C,$K126,'Werkpakket 2'!$L:$L)+SUMIF('Werkpakket 3'!$C:$C,$K126,'Werkpakket 3'!$L:$L)+SUMIF('Werkpakket 4'!$C:$C,$K126,'Werkpakket 4'!$L:$L)+SUMIF('Werkpakket 5'!$C:$C,$K126,'Werkpakket 5'!$L:$L)+SUMIF(Projectmanagement!$C:$C,$K126,Projectmanagement!$L:$L)+SUMIF('Materiële kosten'!$C:$C,$K126,'Materiële kosten'!F:F)</f>
        <v>0</v>
      </c>
      <c r="N126" s="158"/>
      <c r="O126" s="158"/>
      <c r="P126" s="198" t="str">
        <f>IF(Tabel6[[#This Row],[Gerealiseerde kosten]]-Tabel6[[#This Row],[Cofinanciering in kind]]-Tabel6[[#This Row],[Cofinanciering in cash]]=0,"",Tabel6[[#This Row],[Gerealiseerde kosten]]-Tabel6[[#This Row],[Cofinanciering in kind]]-Tabel6[[#This Row],[Cofinanciering in cash]])</f>
        <v/>
      </c>
    </row>
    <row r="127" spans="2:16">
      <c r="B127" s="157">
        <v>98</v>
      </c>
      <c r="C127" s="71"/>
      <c r="D127" s="71"/>
      <c r="E127" s="185">
        <f>SUMIF('Werkpakket 1'!$C:$C,$C127,'Werkpakket 1'!$H:$H)+SUMIF('Werkpakket 2'!$C:$C,$C127,'Werkpakket 2'!$H:$H)+SUMIF('Werkpakket 3'!$C:$C,$C127,'Werkpakket 3'!$H:$H)+SUMIF('Werkpakket 4'!$C:$C,$C127,'Werkpakket 4'!$H:$H)+SUMIF('Werkpakket 5'!$C:$C,$C127,'Werkpakket 5'!$H:$H)+SUMIF(Projectmanagement!$C:$C,$C127,Projectmanagement!$H:$H)+SUMIF('Materiële kosten'!C:C,$C127,'Materiële kosten'!D:D)</f>
        <v>0</v>
      </c>
      <c r="F127" s="186"/>
      <c r="G127" s="186"/>
      <c r="H127" s="198" t="str">
        <f>IF(Tabel3[[#This Row],[Begrote kosten]]-Tabel3[[#This Row],[Cofinanciering in kind]]-Tabel3[[#This Row],[Cofinanciering in cash]]=0,"",Tabel3[[#This Row],[Begrote kosten]]-Tabel3[[#This Row],[Cofinanciering in kind]]-Tabel3[[#This Row],[Cofinanciering in cash]])</f>
        <v/>
      </c>
      <c r="J127" s="239">
        <v>98</v>
      </c>
      <c r="K127" s="71"/>
      <c r="L127" s="71"/>
      <c r="M127" s="196">
        <f>SUMIF('Werkpakket 1'!$C:$C,$K127,'Werkpakket 1'!$L:$L)+SUMIF('Werkpakket 2'!$C:$C,$K127,'Werkpakket 2'!$L:$L)+SUMIF('Werkpakket 3'!$C:$C,$K127,'Werkpakket 3'!$L:$L)+SUMIF('Werkpakket 4'!$C:$C,$K127,'Werkpakket 4'!$L:$L)+SUMIF('Werkpakket 5'!$C:$C,$K127,'Werkpakket 5'!$L:$L)+SUMIF(Projectmanagement!$C:$C,$K127,Projectmanagement!$L:$L)+SUMIF('Materiële kosten'!$C:$C,$K127,'Materiële kosten'!F:F)</f>
        <v>0</v>
      </c>
      <c r="N127" s="158"/>
      <c r="O127" s="158"/>
      <c r="P127" s="198" t="str">
        <f>IF(Tabel6[[#This Row],[Gerealiseerde kosten]]-Tabel6[[#This Row],[Cofinanciering in kind]]-Tabel6[[#This Row],[Cofinanciering in cash]]=0,"",Tabel6[[#This Row],[Gerealiseerde kosten]]-Tabel6[[#This Row],[Cofinanciering in kind]]-Tabel6[[#This Row],[Cofinanciering in cash]])</f>
        <v/>
      </c>
    </row>
    <row r="128" spans="2:16">
      <c r="B128" s="157">
        <v>99</v>
      </c>
      <c r="C128" s="71"/>
      <c r="D128" s="71"/>
      <c r="E128" s="185">
        <f>SUMIF('Werkpakket 1'!$C:$C,$C128,'Werkpakket 1'!$H:$H)+SUMIF('Werkpakket 2'!$C:$C,$C128,'Werkpakket 2'!$H:$H)+SUMIF('Werkpakket 3'!$C:$C,$C128,'Werkpakket 3'!$H:$H)+SUMIF('Werkpakket 4'!$C:$C,$C128,'Werkpakket 4'!$H:$H)+SUMIF('Werkpakket 5'!$C:$C,$C128,'Werkpakket 5'!$H:$H)+SUMIF(Projectmanagement!$C:$C,$C128,Projectmanagement!$H:$H)+SUMIF('Materiële kosten'!C:C,$C128,'Materiële kosten'!D:D)</f>
        <v>0</v>
      </c>
      <c r="F128" s="186"/>
      <c r="G128" s="186"/>
      <c r="H128" s="198" t="str">
        <f>IF(Tabel3[[#This Row],[Begrote kosten]]-Tabel3[[#This Row],[Cofinanciering in kind]]-Tabel3[[#This Row],[Cofinanciering in cash]]=0,"",Tabel3[[#This Row],[Begrote kosten]]-Tabel3[[#This Row],[Cofinanciering in kind]]-Tabel3[[#This Row],[Cofinanciering in cash]])</f>
        <v/>
      </c>
      <c r="J128" s="241">
        <v>99</v>
      </c>
      <c r="K128" s="242"/>
      <c r="L128" s="242"/>
      <c r="M128" s="243">
        <f>SUMIF('Werkpakket 1'!$C:$C,$K128,'Werkpakket 1'!$L:$L)+SUMIF('Werkpakket 2'!$C:$C,$K128,'Werkpakket 2'!$L:$L)+SUMIF('Werkpakket 3'!$C:$C,$K128,'Werkpakket 3'!$L:$L)+SUMIF('Werkpakket 4'!$C:$C,$K128,'Werkpakket 4'!$L:$L)+SUMIF('Werkpakket 5'!$C:$C,$K128,'Werkpakket 5'!$L:$L)+SUMIF(Projectmanagement!$C:$C,$K128,Projectmanagement!$L:$L)+SUMIF('Materiële kosten'!$C:$C,$K128,'Materiële kosten'!F:F)</f>
        <v>0</v>
      </c>
      <c r="N128" s="184"/>
      <c r="O128" s="184"/>
      <c r="P128" s="198" t="str">
        <f>IF(Tabel6[[#This Row],[Gerealiseerde kosten]]-Tabel6[[#This Row],[Cofinanciering in kind]]-Tabel6[[#This Row],[Cofinanciering in cash]]=0,"",Tabel6[[#This Row],[Gerealiseerde kosten]]-Tabel6[[#This Row],[Cofinanciering in kind]]-Tabel6[[#This Row],[Cofinanciering in cash]])</f>
        <v/>
      </c>
    </row>
  </sheetData>
  <sheetProtection algorithmName="SHA-512" hashValue="kBkyRw4H9jCZUI+W9uPUtkQmLq1O2UNPD+/XrB5+tKdfAkollksWFAB9kIqrVMm1HWOQ9ffP+Z7ONyKoDS35zQ==" saltValue="0Zd0FCh6zL3cueOw71Hvww==" spinCount="100000" sheet="1" objects="1" scenarios="1" sort="0" autoFilter="0" pivotTables="0"/>
  <mergeCells count="9">
    <mergeCell ref="B17:G17"/>
    <mergeCell ref="B26:D26"/>
    <mergeCell ref="J19:P19"/>
    <mergeCell ref="J20:P20"/>
    <mergeCell ref="B19:H19"/>
    <mergeCell ref="B20:H20"/>
    <mergeCell ref="F26:H26"/>
    <mergeCell ref="N26:P26"/>
    <mergeCell ref="J26:L26"/>
  </mergeCells>
  <conditionalFormatting sqref="E28:G128 M28:O128 M28:P28">
    <cfRule type="cellIs" dxfId="70" priority="22" operator="lessThan">
      <formula>0</formula>
    </cfRule>
  </conditionalFormatting>
  <conditionalFormatting sqref="C30:C128 D29:D128 K30:K128 L29:L128 F29:G128 N29:O128">
    <cfRule type="expression" dxfId="69" priority="23">
      <formula>$A$1=TRUE</formula>
    </cfRule>
  </conditionalFormatting>
  <conditionalFormatting sqref="E23">
    <cfRule type="cellIs" dxfId="68" priority="17" operator="lessThan">
      <formula>0</formula>
    </cfRule>
  </conditionalFormatting>
  <conditionalFormatting sqref="M24 M29:N128">
    <cfRule type="cellIs" dxfId="67" priority="12" operator="lessThan">
      <formula>0</formula>
    </cfRule>
  </conditionalFormatting>
  <conditionalFormatting sqref="K44:L128">
    <cfRule type="expression" dxfId="66" priority="13">
      <formula>$A$1=TRUE</formula>
    </cfRule>
  </conditionalFormatting>
  <conditionalFormatting sqref="K37:L43">
    <cfRule type="expression" dxfId="65" priority="11">
      <formula>$A$1=TRUE</formula>
    </cfRule>
  </conditionalFormatting>
  <conditionalFormatting sqref="K30:L36">
    <cfRule type="expression" dxfId="64" priority="10">
      <formula>$A$1=TRUE</formula>
    </cfRule>
  </conditionalFormatting>
  <conditionalFormatting sqref="N29:N128">
    <cfRule type="expression" dxfId="63" priority="9">
      <formula>$A$1=TRUE</formula>
    </cfRule>
  </conditionalFormatting>
  <conditionalFormatting sqref="L29">
    <cfRule type="cellIs" dxfId="62" priority="7" operator="lessThan">
      <formula>0</formula>
    </cfRule>
  </conditionalFormatting>
  <conditionalFormatting sqref="L29">
    <cfRule type="expression" dxfId="61" priority="8">
      <formula>$A$1=TRUE</formula>
    </cfRule>
  </conditionalFormatting>
  <conditionalFormatting sqref="M23">
    <cfRule type="cellIs" dxfId="60" priority="5" operator="lessThan">
      <formula>0</formula>
    </cfRule>
  </conditionalFormatting>
  <pageMargins left="0.7" right="0.7" top="0.75" bottom="0.75" header="0.3" footer="0.3"/>
  <pageSetup paperSize="9" scale="78" orientation="landscape" r:id="rId1"/>
  <ignoredErrors>
    <ignoredError sqref="E28 M28 P28:P128" calculatedColumn="1"/>
  </ignoredErrors>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'Typen organisatie'!$A$2:$A$11</xm:f>
          </x14:formula1>
          <xm:sqref>D29:D128 L29:L128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4D9"/>
  </sheetPr>
  <dimension ref="A1:G10"/>
  <sheetViews>
    <sheetView workbookViewId="0">
      <selection activeCell="A2" sqref="A2"/>
    </sheetView>
  </sheetViews>
  <sheetFormatPr defaultColWidth="9.140625" defaultRowHeight="15"/>
  <cols>
    <col min="1" max="1" width="20.42578125" style="336" bestFit="1" customWidth="1"/>
    <col min="2" max="2" width="150.7109375" style="336" customWidth="1"/>
    <col min="3" max="16384" width="9.140625" style="336"/>
  </cols>
  <sheetData>
    <row r="1" spans="1:7">
      <c r="A1" s="334" t="s">
        <v>106</v>
      </c>
      <c r="B1" s="335" t="s">
        <v>96</v>
      </c>
    </row>
    <row r="2" spans="1:7">
      <c r="A2" s="337" t="s">
        <v>87</v>
      </c>
      <c r="B2" s="338" t="s">
        <v>100</v>
      </c>
    </row>
    <row r="3" spans="1:7">
      <c r="A3" s="337" t="s">
        <v>90</v>
      </c>
      <c r="B3" s="338" t="s">
        <v>105</v>
      </c>
    </row>
    <row r="4" spans="1:7">
      <c r="A4" s="337" t="s">
        <v>91</v>
      </c>
      <c r="B4" s="338" t="s">
        <v>103</v>
      </c>
    </row>
    <row r="5" spans="1:7">
      <c r="A5" s="337" t="s">
        <v>98</v>
      </c>
      <c r="B5" s="338" t="s">
        <v>101</v>
      </c>
    </row>
    <row r="6" spans="1:7">
      <c r="A6" s="337" t="s">
        <v>92</v>
      </c>
      <c r="B6" s="338" t="s">
        <v>154</v>
      </c>
      <c r="G6" s="339"/>
    </row>
    <row r="7" spans="1:7">
      <c r="A7" s="337" t="s">
        <v>99</v>
      </c>
      <c r="B7" s="338" t="s">
        <v>102</v>
      </c>
      <c r="G7" s="339"/>
    </row>
    <row r="8" spans="1:7" ht="24.75">
      <c r="A8" s="337" t="s">
        <v>94</v>
      </c>
      <c r="B8" s="340" t="s">
        <v>117</v>
      </c>
    </row>
    <row r="9" spans="1:7">
      <c r="A9" s="337" t="s">
        <v>97</v>
      </c>
      <c r="B9" s="338" t="s">
        <v>104</v>
      </c>
    </row>
    <row r="10" spans="1:7">
      <c r="A10" s="337" t="s">
        <v>93</v>
      </c>
      <c r="B10" s="338" t="s">
        <v>118</v>
      </c>
    </row>
  </sheetData>
  <pageMargins left="0.7" right="0.7" top="0.75" bottom="0.75" header="0.3" footer="0.3"/>
  <pageSetup paperSize="9"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4D9"/>
  </sheetPr>
  <dimension ref="A1:L149"/>
  <sheetViews>
    <sheetView showGridLines="0" zoomScale="85" zoomScaleNormal="85" workbookViewId="0">
      <pane ySplit="10" topLeftCell="A11" activePane="bottomLeft" state="frozen"/>
      <selection activeCell="A2" sqref="A2"/>
      <selection pane="bottomLeft" activeCell="C10" sqref="C10"/>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6" width="9.28515625" style="213" customWidth="1"/>
    <col min="7" max="7" width="9.28515625" style="216" customWidth="1"/>
    <col min="8" max="8" width="15.7109375" style="216" customWidth="1"/>
    <col min="9" max="9" width="0.85546875" style="1" customWidth="1"/>
    <col min="10" max="10" width="9.28515625" style="155" customWidth="1"/>
    <col min="11" max="11" width="9.28515625" style="1" customWidth="1"/>
    <col min="12" max="12" width="15.7109375" style="1" customWidth="1"/>
    <col min="13" max="13" width="0.85546875" style="1" customWidth="1"/>
    <col min="14" max="16384" width="9.140625" style="1"/>
  </cols>
  <sheetData>
    <row r="1" spans="1:12">
      <c r="A1" s="3" t="b">
        <f>Voorblad!$B$52</f>
        <v>1</v>
      </c>
      <c r="F1" s="1"/>
      <c r="G1" s="1"/>
      <c r="H1" s="1"/>
      <c r="J1" s="1"/>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ht="12" customHeight="1">
      <c r="A4" s="235" t="str">
        <f ca="1">MID(CELL("bestandsnaam",$A$1),FIND("]",CELL("bestandsnaam",$A$1))+1,31)</f>
        <v>Werkpakket 1</v>
      </c>
      <c r="B4" s="2"/>
      <c r="C4" s="17"/>
      <c r="D4" s="7"/>
      <c r="E4" s="7"/>
      <c r="F4" s="379" t="s">
        <v>2</v>
      </c>
      <c r="G4" s="379"/>
      <c r="H4" s="379"/>
      <c r="I4" s="224"/>
      <c r="J4" s="379" t="s">
        <v>28</v>
      </c>
      <c r="K4" s="379"/>
      <c r="L4" s="379"/>
    </row>
    <row r="5" spans="1:12" ht="12.75" hidden="1" customHeight="1">
      <c r="A5" s="8"/>
      <c r="B5" s="8"/>
      <c r="C5" s="9"/>
      <c r="D5" s="10"/>
      <c r="E5" s="10"/>
      <c r="F5" s="1"/>
      <c r="G5" s="16" t="s">
        <v>20</v>
      </c>
      <c r="H5" s="223">
        <f>SUM(H11:H9998)</f>
        <v>0</v>
      </c>
      <c r="J5" s="1"/>
      <c r="K5" s="16" t="s">
        <v>20</v>
      </c>
      <c r="L5" s="223">
        <f>SUM(L11:L9998)</f>
        <v>0</v>
      </c>
    </row>
    <row r="6" spans="1:12">
      <c r="A6" s="8"/>
      <c r="B6" s="8" t="str">
        <f>Voorblad!B4</f>
        <v>Begrotingsformat incl. voortgangs- en eindrapportage</v>
      </c>
      <c r="C6" s="9"/>
      <c r="D6" s="10"/>
      <c r="E6" s="10"/>
      <c r="F6" s="11"/>
      <c r="G6" s="9"/>
      <c r="H6" s="9"/>
      <c r="J6" s="11"/>
      <c r="K6" s="9"/>
      <c r="L6" s="9"/>
    </row>
    <row r="7" spans="1:12" s="46" customFormat="1">
      <c r="A7" s="380" t="s">
        <v>30</v>
      </c>
      <c r="B7" s="381"/>
      <c r="C7" s="381"/>
      <c r="D7" s="381"/>
      <c r="E7" s="381"/>
      <c r="F7" s="382" t="s">
        <v>2</v>
      </c>
      <c r="G7" s="380"/>
      <c r="H7" s="380"/>
      <c r="J7" s="383" t="s">
        <v>28</v>
      </c>
      <c r="K7" s="384"/>
      <c r="L7" s="384"/>
    </row>
    <row r="8" spans="1:12" s="46" customFormat="1">
      <c r="A8" s="47" t="s">
        <v>11</v>
      </c>
      <c r="B8" s="47" t="s">
        <v>12</v>
      </c>
      <c r="C8" s="48" t="s">
        <v>13</v>
      </c>
      <c r="D8" s="49" t="s">
        <v>14</v>
      </c>
      <c r="E8" s="49" t="s">
        <v>15</v>
      </c>
      <c r="F8" s="50" t="s">
        <v>16</v>
      </c>
      <c r="G8" s="59" t="s">
        <v>17</v>
      </c>
      <c r="H8" s="59" t="s">
        <v>22</v>
      </c>
      <c r="J8" s="50" t="s">
        <v>21</v>
      </c>
      <c r="K8" s="59" t="s">
        <v>130</v>
      </c>
      <c r="L8" s="59" t="s">
        <v>131</v>
      </c>
    </row>
    <row r="9" spans="1:12" s="46" customFormat="1" ht="13.5" thickBot="1">
      <c r="A9" s="179" t="s">
        <v>4</v>
      </c>
      <c r="B9" s="179" t="s">
        <v>5</v>
      </c>
      <c r="C9" s="180" t="s">
        <v>29</v>
      </c>
      <c r="D9" s="181" t="s">
        <v>6</v>
      </c>
      <c r="E9" s="181" t="s">
        <v>7</v>
      </c>
      <c r="F9" s="219" t="s">
        <v>8</v>
      </c>
      <c r="G9" s="180" t="s">
        <v>3</v>
      </c>
      <c r="H9" s="180" t="s">
        <v>27</v>
      </c>
      <c r="I9" s="175"/>
      <c r="J9" s="219" t="s">
        <v>8</v>
      </c>
      <c r="K9" s="180" t="s">
        <v>3</v>
      </c>
      <c r="L9" s="180" t="s">
        <v>27</v>
      </c>
    </row>
    <row r="10" spans="1:12" s="46" customFormat="1" ht="14.25" thickTop="1" thickBot="1">
      <c r="A10" s="182" t="s">
        <v>1</v>
      </c>
      <c r="B10" s="182" t="s">
        <v>1</v>
      </c>
      <c r="C10" s="182" t="s">
        <v>1</v>
      </c>
      <c r="D10" s="183"/>
      <c r="E10" s="182" t="s">
        <v>1</v>
      </c>
      <c r="F10" s="182" t="s">
        <v>1</v>
      </c>
      <c r="G10" s="176" t="s">
        <v>1</v>
      </c>
      <c r="H10" s="177">
        <f>SUM(H11:H9998)</f>
        <v>0</v>
      </c>
      <c r="I10" s="178"/>
      <c r="J10" s="182" t="s">
        <v>1</v>
      </c>
      <c r="K10" s="176" t="s">
        <v>1</v>
      </c>
      <c r="L10" s="177">
        <f>SUM(L11:L9998)</f>
        <v>0</v>
      </c>
    </row>
    <row r="11" spans="1:12" s="13" customFormat="1" ht="13.5" thickTop="1">
      <c r="A11" s="174"/>
      <c r="B11" s="174"/>
      <c r="C11" s="174"/>
      <c r="D11" s="174"/>
      <c r="E11" s="174"/>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5"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si="1"/>
        <v>0</v>
      </c>
    </row>
    <row r="72" spans="1:12">
      <c r="A72" s="71"/>
      <c r="B72" s="71"/>
      <c r="C72" s="71"/>
      <c r="D72" s="71"/>
      <c r="E72" s="71"/>
      <c r="F72" s="212"/>
      <c r="G72" s="218"/>
      <c r="H72" s="215">
        <f t="shared" si="2"/>
        <v>0</v>
      </c>
      <c r="J72" s="212"/>
      <c r="K72" s="218"/>
      <c r="L72" s="215">
        <f t="shared" si="1"/>
        <v>0</v>
      </c>
    </row>
    <row r="73" spans="1:12">
      <c r="A73" s="71"/>
      <c r="B73" s="71"/>
      <c r="C73" s="71"/>
      <c r="D73" s="71"/>
      <c r="E73" s="71"/>
      <c r="F73" s="212"/>
      <c r="G73" s="218"/>
      <c r="H73" s="215">
        <f t="shared" si="2"/>
        <v>0</v>
      </c>
      <c r="J73" s="212"/>
      <c r="K73" s="218"/>
      <c r="L73" s="215">
        <f t="shared" si="1"/>
        <v>0</v>
      </c>
    </row>
    <row r="74" spans="1:12">
      <c r="A74" s="71"/>
      <c r="B74" s="71"/>
      <c r="C74" s="71"/>
      <c r="D74" s="71"/>
      <c r="E74" s="71"/>
      <c r="F74" s="211"/>
      <c r="G74" s="217"/>
      <c r="H74" s="214">
        <f t="shared" si="2"/>
        <v>0</v>
      </c>
      <c r="J74" s="211"/>
      <c r="K74" s="217"/>
      <c r="L74" s="214">
        <f t="shared" si="1"/>
        <v>0</v>
      </c>
    </row>
    <row r="75" spans="1:12">
      <c r="A75" s="71"/>
      <c r="B75" s="71"/>
      <c r="C75" s="71"/>
      <c r="D75" s="71"/>
      <c r="E75" s="71"/>
      <c r="F75" s="212"/>
      <c r="G75" s="218"/>
      <c r="H75" s="215">
        <f t="shared" si="2"/>
        <v>0</v>
      </c>
      <c r="J75" s="212"/>
      <c r="K75" s="218"/>
      <c r="L75" s="215">
        <f t="shared" si="1"/>
        <v>0</v>
      </c>
    </row>
    <row r="76" spans="1:12">
      <c r="A76" s="71"/>
      <c r="B76" s="71"/>
      <c r="C76" s="71"/>
      <c r="D76" s="71"/>
      <c r="E76" s="71"/>
      <c r="F76" s="212"/>
      <c r="G76" s="218"/>
      <c r="H76" s="215">
        <f t="shared" si="2"/>
        <v>0</v>
      </c>
      <c r="J76" s="212"/>
      <c r="K76" s="218"/>
      <c r="L76" s="215">
        <f t="shared" ref="L76:L139" si="3">IF(J76*K76=0,0,J76*K76)</f>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f t="shared" ref="H84:H147" si="4">IF(F84*G84=0,0,F84*G84)</f>
        <v>0</v>
      </c>
      <c r="J84" s="212"/>
      <c r="K84" s="218"/>
      <c r="L84" s="215">
        <f t="shared" si="3"/>
        <v>0</v>
      </c>
    </row>
    <row r="85" spans="1:12">
      <c r="A85" s="71"/>
      <c r="B85" s="71"/>
      <c r="C85" s="71"/>
      <c r="D85" s="71"/>
      <c r="E85" s="71"/>
      <c r="F85" s="212"/>
      <c r="G85" s="218"/>
      <c r="H85" s="215">
        <f t="shared" si="4"/>
        <v>0</v>
      </c>
      <c r="J85" s="212"/>
      <c r="K85" s="218"/>
      <c r="L85" s="215">
        <f t="shared" si="3"/>
        <v>0</v>
      </c>
    </row>
    <row r="86" spans="1:12">
      <c r="A86" s="71"/>
      <c r="B86" s="71"/>
      <c r="C86" s="71"/>
      <c r="D86" s="71"/>
      <c r="E86" s="71"/>
      <c r="F86" s="212"/>
      <c r="G86" s="218"/>
      <c r="H86" s="215">
        <f t="shared" si="4"/>
        <v>0</v>
      </c>
      <c r="J86" s="212"/>
      <c r="K86" s="218"/>
      <c r="L86" s="215">
        <f t="shared" si="3"/>
        <v>0</v>
      </c>
    </row>
    <row r="87" spans="1:12">
      <c r="A87" s="71"/>
      <c r="B87" s="71"/>
      <c r="C87" s="71"/>
      <c r="D87" s="71"/>
      <c r="E87" s="71"/>
      <c r="F87" s="212"/>
      <c r="G87" s="218"/>
      <c r="H87" s="215">
        <f t="shared" si="4"/>
        <v>0</v>
      </c>
      <c r="J87" s="212"/>
      <c r="K87" s="218"/>
      <c r="L87" s="215">
        <f t="shared" si="3"/>
        <v>0</v>
      </c>
    </row>
    <row r="88" spans="1:12">
      <c r="A88" s="71"/>
      <c r="B88" s="71"/>
      <c r="C88" s="71"/>
      <c r="D88" s="71"/>
      <c r="E88" s="71"/>
      <c r="F88" s="211"/>
      <c r="G88" s="217"/>
      <c r="H88" s="214">
        <f t="shared" si="4"/>
        <v>0</v>
      </c>
      <c r="J88" s="211"/>
      <c r="K88" s="217"/>
      <c r="L88" s="214">
        <f t="shared" si="3"/>
        <v>0</v>
      </c>
    </row>
    <row r="89" spans="1:12">
      <c r="A89" s="71"/>
      <c r="B89" s="71"/>
      <c r="C89" s="71"/>
      <c r="D89" s="71"/>
      <c r="E89" s="71"/>
      <c r="F89" s="212"/>
      <c r="G89" s="218"/>
      <c r="H89" s="215">
        <f t="shared" si="4"/>
        <v>0</v>
      </c>
      <c r="J89" s="212"/>
      <c r="K89" s="218"/>
      <c r="L89" s="215">
        <f t="shared" si="3"/>
        <v>0</v>
      </c>
    </row>
    <row r="90" spans="1:12">
      <c r="A90" s="71"/>
      <c r="B90" s="71"/>
      <c r="C90" s="71"/>
      <c r="D90" s="71"/>
      <c r="E90" s="71"/>
      <c r="F90" s="212"/>
      <c r="G90" s="218"/>
      <c r="H90" s="215">
        <f t="shared" si="4"/>
        <v>0</v>
      </c>
      <c r="J90" s="212"/>
      <c r="K90" s="218"/>
      <c r="L90" s="215">
        <f t="shared" si="3"/>
        <v>0</v>
      </c>
    </row>
    <row r="91" spans="1:12">
      <c r="A91" s="71"/>
      <c r="B91" s="71"/>
      <c r="C91" s="71"/>
      <c r="D91" s="71"/>
      <c r="E91" s="71"/>
      <c r="F91" s="212"/>
      <c r="G91" s="218"/>
      <c r="H91" s="215">
        <f t="shared" si="4"/>
        <v>0</v>
      </c>
      <c r="J91" s="212"/>
      <c r="K91" s="218"/>
      <c r="L91" s="215">
        <f t="shared" si="3"/>
        <v>0</v>
      </c>
    </row>
    <row r="92" spans="1:12">
      <c r="A92" s="71"/>
      <c r="B92" s="71"/>
      <c r="C92" s="71"/>
      <c r="D92" s="71"/>
      <c r="E92" s="71"/>
      <c r="F92" s="212"/>
      <c r="G92" s="218"/>
      <c r="H92" s="215">
        <f t="shared" si="4"/>
        <v>0</v>
      </c>
      <c r="J92" s="212"/>
      <c r="K92" s="218"/>
      <c r="L92" s="215">
        <f t="shared" si="3"/>
        <v>0</v>
      </c>
    </row>
    <row r="93" spans="1:12">
      <c r="A93" s="71"/>
      <c r="B93" s="71"/>
      <c r="C93" s="71"/>
      <c r="D93" s="71"/>
      <c r="E93" s="71"/>
      <c r="F93" s="212"/>
      <c r="G93" s="218"/>
      <c r="H93" s="215">
        <f t="shared" si="4"/>
        <v>0</v>
      </c>
      <c r="J93" s="212"/>
      <c r="K93" s="218"/>
      <c r="L93" s="215">
        <f t="shared" si="3"/>
        <v>0</v>
      </c>
    </row>
    <row r="94" spans="1:12">
      <c r="A94" s="71"/>
      <c r="B94" s="71"/>
      <c r="C94" s="71"/>
      <c r="D94" s="71"/>
      <c r="E94" s="71"/>
      <c r="F94" s="212"/>
      <c r="G94" s="218"/>
      <c r="H94" s="215">
        <f t="shared" si="4"/>
        <v>0</v>
      </c>
      <c r="J94" s="212"/>
      <c r="K94" s="218"/>
      <c r="L94" s="215">
        <f t="shared" si="3"/>
        <v>0</v>
      </c>
    </row>
    <row r="95" spans="1:12">
      <c r="A95" s="71"/>
      <c r="B95" s="71"/>
      <c r="C95" s="71"/>
      <c r="D95" s="71"/>
      <c r="E95" s="71"/>
      <c r="F95" s="211"/>
      <c r="G95" s="217"/>
      <c r="H95" s="214">
        <f t="shared" si="4"/>
        <v>0</v>
      </c>
      <c r="J95" s="211"/>
      <c r="K95" s="217"/>
      <c r="L95" s="214">
        <f t="shared" si="3"/>
        <v>0</v>
      </c>
    </row>
    <row r="96" spans="1:12">
      <c r="A96" s="71"/>
      <c r="B96" s="71"/>
      <c r="C96" s="71"/>
      <c r="D96" s="71"/>
      <c r="E96" s="71"/>
      <c r="F96" s="212"/>
      <c r="G96" s="218"/>
      <c r="H96" s="215">
        <f t="shared" si="4"/>
        <v>0</v>
      </c>
      <c r="J96" s="212"/>
      <c r="K96" s="218"/>
      <c r="L96" s="215">
        <f t="shared" si="3"/>
        <v>0</v>
      </c>
    </row>
    <row r="97" spans="1:12">
      <c r="A97" s="71"/>
      <c r="B97" s="71"/>
      <c r="C97" s="71"/>
      <c r="D97" s="71"/>
      <c r="E97" s="71"/>
      <c r="F97" s="212"/>
      <c r="G97" s="218"/>
      <c r="H97" s="215">
        <f t="shared" si="4"/>
        <v>0</v>
      </c>
      <c r="J97" s="212"/>
      <c r="K97" s="218"/>
      <c r="L97" s="215">
        <f t="shared" si="3"/>
        <v>0</v>
      </c>
    </row>
    <row r="98" spans="1:12">
      <c r="A98" s="71"/>
      <c r="B98" s="71"/>
      <c r="C98" s="71"/>
      <c r="D98" s="71"/>
      <c r="E98" s="71"/>
      <c r="F98" s="212"/>
      <c r="G98" s="218"/>
      <c r="H98" s="215">
        <f t="shared" si="4"/>
        <v>0</v>
      </c>
      <c r="J98" s="212"/>
      <c r="K98" s="218"/>
      <c r="L98" s="215">
        <f t="shared" si="3"/>
        <v>0</v>
      </c>
    </row>
    <row r="99" spans="1:12">
      <c r="A99" s="71"/>
      <c r="B99" s="71"/>
      <c r="C99" s="71"/>
      <c r="D99" s="71"/>
      <c r="E99" s="71"/>
      <c r="F99" s="212"/>
      <c r="G99" s="218"/>
      <c r="H99" s="215">
        <f t="shared" si="4"/>
        <v>0</v>
      </c>
      <c r="J99" s="212"/>
      <c r="K99" s="218"/>
      <c r="L99" s="215">
        <f t="shared" si="3"/>
        <v>0</v>
      </c>
    </row>
    <row r="100" spans="1:12">
      <c r="A100" s="71"/>
      <c r="B100" s="71"/>
      <c r="C100" s="71"/>
      <c r="D100" s="71"/>
      <c r="E100" s="71"/>
      <c r="F100" s="212"/>
      <c r="G100" s="218"/>
      <c r="H100" s="215">
        <f t="shared" si="4"/>
        <v>0</v>
      </c>
      <c r="J100" s="212"/>
      <c r="K100" s="218"/>
      <c r="L100" s="215">
        <f t="shared" si="3"/>
        <v>0</v>
      </c>
    </row>
    <row r="101" spans="1:12">
      <c r="A101" s="71"/>
      <c r="B101" s="71"/>
      <c r="C101" s="71"/>
      <c r="D101" s="71"/>
      <c r="E101" s="71"/>
      <c r="F101" s="212"/>
      <c r="G101" s="218"/>
      <c r="H101" s="215">
        <f t="shared" si="4"/>
        <v>0</v>
      </c>
      <c r="J101" s="212"/>
      <c r="K101" s="218"/>
      <c r="L101" s="215">
        <f t="shared" si="3"/>
        <v>0</v>
      </c>
    </row>
    <row r="102" spans="1:12">
      <c r="A102" s="71"/>
      <c r="B102" s="71"/>
      <c r="C102" s="71"/>
      <c r="D102" s="71"/>
      <c r="E102" s="71"/>
      <c r="F102" s="211"/>
      <c r="G102" s="217"/>
      <c r="H102" s="214">
        <f t="shared" si="4"/>
        <v>0</v>
      </c>
      <c r="J102" s="211"/>
      <c r="K102" s="217"/>
      <c r="L102" s="214">
        <f t="shared" si="3"/>
        <v>0</v>
      </c>
    </row>
    <row r="103" spans="1:12">
      <c r="A103" s="71"/>
      <c r="B103" s="71"/>
      <c r="C103" s="71"/>
      <c r="D103" s="71"/>
      <c r="E103" s="71"/>
      <c r="F103" s="212"/>
      <c r="G103" s="218"/>
      <c r="H103" s="215">
        <f t="shared" si="4"/>
        <v>0</v>
      </c>
      <c r="J103" s="212"/>
      <c r="K103" s="218"/>
      <c r="L103" s="215">
        <f t="shared" si="3"/>
        <v>0</v>
      </c>
    </row>
    <row r="104" spans="1:12">
      <c r="A104" s="71"/>
      <c r="B104" s="71"/>
      <c r="C104" s="71"/>
      <c r="D104" s="71"/>
      <c r="E104" s="71"/>
      <c r="F104" s="212"/>
      <c r="G104" s="218"/>
      <c r="H104" s="215">
        <f t="shared" si="4"/>
        <v>0</v>
      </c>
      <c r="J104" s="212"/>
      <c r="K104" s="218"/>
      <c r="L104" s="215">
        <f t="shared" si="3"/>
        <v>0</v>
      </c>
    </row>
    <row r="105" spans="1:12">
      <c r="A105" s="71"/>
      <c r="B105" s="71"/>
      <c r="C105" s="71"/>
      <c r="D105" s="71"/>
      <c r="E105" s="71"/>
      <c r="F105" s="212"/>
      <c r="G105" s="218"/>
      <c r="H105" s="215">
        <f t="shared" si="4"/>
        <v>0</v>
      </c>
      <c r="J105" s="212"/>
      <c r="K105" s="218"/>
      <c r="L105" s="215">
        <f t="shared" si="3"/>
        <v>0</v>
      </c>
    </row>
    <row r="106" spans="1:12">
      <c r="A106" s="71"/>
      <c r="B106" s="71"/>
      <c r="C106" s="71"/>
      <c r="D106" s="71"/>
      <c r="E106" s="71"/>
      <c r="F106" s="212"/>
      <c r="G106" s="218"/>
      <c r="H106" s="215">
        <f t="shared" si="4"/>
        <v>0</v>
      </c>
      <c r="J106" s="212"/>
      <c r="K106" s="218"/>
      <c r="L106" s="215">
        <f t="shared" si="3"/>
        <v>0</v>
      </c>
    </row>
    <row r="107" spans="1:12">
      <c r="A107" s="71"/>
      <c r="B107" s="71"/>
      <c r="C107" s="71"/>
      <c r="D107" s="71"/>
      <c r="E107" s="71"/>
      <c r="F107" s="212"/>
      <c r="G107" s="218"/>
      <c r="H107" s="215">
        <f t="shared" si="4"/>
        <v>0</v>
      </c>
      <c r="J107" s="212"/>
      <c r="K107" s="218"/>
      <c r="L107" s="215">
        <f t="shared" si="3"/>
        <v>0</v>
      </c>
    </row>
    <row r="108" spans="1:12">
      <c r="A108" s="71"/>
      <c r="B108" s="71"/>
      <c r="C108" s="71"/>
      <c r="D108" s="71"/>
      <c r="E108" s="71"/>
      <c r="F108" s="212"/>
      <c r="G108" s="218"/>
      <c r="H108" s="215">
        <f t="shared" si="4"/>
        <v>0</v>
      </c>
      <c r="J108" s="212"/>
      <c r="K108" s="218"/>
      <c r="L108" s="215">
        <f t="shared" si="3"/>
        <v>0</v>
      </c>
    </row>
    <row r="109" spans="1:12">
      <c r="A109" s="71"/>
      <c r="B109" s="71"/>
      <c r="C109" s="71"/>
      <c r="D109" s="71"/>
      <c r="E109" s="71"/>
      <c r="F109" s="211"/>
      <c r="G109" s="217"/>
      <c r="H109" s="214">
        <f t="shared" si="4"/>
        <v>0</v>
      </c>
      <c r="J109" s="211"/>
      <c r="K109" s="217"/>
      <c r="L109" s="214">
        <f t="shared" si="3"/>
        <v>0</v>
      </c>
    </row>
    <row r="110" spans="1:12">
      <c r="A110" s="71"/>
      <c r="B110" s="71"/>
      <c r="C110" s="71"/>
      <c r="D110" s="71"/>
      <c r="E110" s="71"/>
      <c r="F110" s="212"/>
      <c r="G110" s="218"/>
      <c r="H110" s="215">
        <f t="shared" si="4"/>
        <v>0</v>
      </c>
      <c r="J110" s="212"/>
      <c r="K110" s="218"/>
      <c r="L110" s="215">
        <f t="shared" si="3"/>
        <v>0</v>
      </c>
    </row>
    <row r="111" spans="1:12">
      <c r="A111" s="71"/>
      <c r="B111" s="71"/>
      <c r="C111" s="71"/>
      <c r="D111" s="71"/>
      <c r="E111" s="71"/>
      <c r="F111" s="212"/>
      <c r="G111" s="218"/>
      <c r="H111" s="215">
        <f t="shared" si="4"/>
        <v>0</v>
      </c>
      <c r="J111" s="212"/>
      <c r="K111" s="218"/>
      <c r="L111" s="215">
        <f t="shared" si="3"/>
        <v>0</v>
      </c>
    </row>
    <row r="112" spans="1:12">
      <c r="A112" s="71"/>
      <c r="B112" s="71"/>
      <c r="C112" s="71"/>
      <c r="D112" s="71"/>
      <c r="E112" s="71"/>
      <c r="F112" s="212"/>
      <c r="G112" s="218"/>
      <c r="H112" s="215">
        <f t="shared" si="4"/>
        <v>0</v>
      </c>
      <c r="J112" s="212"/>
      <c r="K112" s="218"/>
      <c r="L112" s="215">
        <f t="shared" si="3"/>
        <v>0</v>
      </c>
    </row>
    <row r="113" spans="1:12">
      <c r="A113" s="71"/>
      <c r="B113" s="71"/>
      <c r="C113" s="71"/>
      <c r="D113" s="71"/>
      <c r="E113" s="71"/>
      <c r="F113" s="212"/>
      <c r="G113" s="218"/>
      <c r="H113" s="215">
        <f t="shared" si="4"/>
        <v>0</v>
      </c>
      <c r="J113" s="212"/>
      <c r="K113" s="218"/>
      <c r="L113" s="215">
        <f t="shared" si="3"/>
        <v>0</v>
      </c>
    </row>
    <row r="114" spans="1:12">
      <c r="A114" s="71"/>
      <c r="B114" s="71"/>
      <c r="C114" s="71"/>
      <c r="D114" s="71"/>
      <c r="E114" s="71"/>
      <c r="F114" s="212"/>
      <c r="G114" s="218"/>
      <c r="H114" s="215">
        <f t="shared" si="4"/>
        <v>0</v>
      </c>
      <c r="J114" s="212"/>
      <c r="K114" s="218"/>
      <c r="L114" s="215">
        <f t="shared" si="3"/>
        <v>0</v>
      </c>
    </row>
    <row r="115" spans="1:12">
      <c r="A115" s="71"/>
      <c r="B115" s="71"/>
      <c r="C115" s="71"/>
      <c r="D115" s="71"/>
      <c r="E115" s="71"/>
      <c r="F115" s="212"/>
      <c r="G115" s="218"/>
      <c r="H115" s="215">
        <f t="shared" si="4"/>
        <v>0</v>
      </c>
      <c r="J115" s="212"/>
      <c r="K115" s="218"/>
      <c r="L115" s="215">
        <f t="shared" si="3"/>
        <v>0</v>
      </c>
    </row>
    <row r="116" spans="1:12">
      <c r="A116" s="71"/>
      <c r="B116" s="71"/>
      <c r="C116" s="71"/>
      <c r="D116" s="71"/>
      <c r="E116" s="71"/>
      <c r="F116" s="211"/>
      <c r="G116" s="217"/>
      <c r="H116" s="214">
        <f t="shared" si="4"/>
        <v>0</v>
      </c>
      <c r="J116" s="211"/>
      <c r="K116" s="217"/>
      <c r="L116" s="214">
        <f t="shared" si="3"/>
        <v>0</v>
      </c>
    </row>
    <row r="117" spans="1:12">
      <c r="A117" s="71"/>
      <c r="B117" s="71"/>
      <c r="C117" s="71"/>
      <c r="D117" s="71"/>
      <c r="E117" s="71"/>
      <c r="F117" s="212"/>
      <c r="G117" s="218"/>
      <c r="H117" s="215">
        <f t="shared" si="4"/>
        <v>0</v>
      </c>
      <c r="J117" s="212"/>
      <c r="K117" s="218"/>
      <c r="L117" s="215">
        <f t="shared" si="3"/>
        <v>0</v>
      </c>
    </row>
    <row r="118" spans="1:12">
      <c r="A118" s="71"/>
      <c r="B118" s="71"/>
      <c r="C118" s="71"/>
      <c r="D118" s="71"/>
      <c r="E118" s="71"/>
      <c r="F118" s="212"/>
      <c r="G118" s="218"/>
      <c r="H118" s="215">
        <f t="shared" si="4"/>
        <v>0</v>
      </c>
      <c r="J118" s="212"/>
      <c r="K118" s="218"/>
      <c r="L118" s="215">
        <f t="shared" si="3"/>
        <v>0</v>
      </c>
    </row>
    <row r="119" spans="1:12">
      <c r="A119" s="71"/>
      <c r="B119" s="71"/>
      <c r="C119" s="71"/>
      <c r="D119" s="71"/>
      <c r="E119" s="71"/>
      <c r="F119" s="212"/>
      <c r="G119" s="218"/>
      <c r="H119" s="215">
        <f t="shared" si="4"/>
        <v>0</v>
      </c>
      <c r="J119" s="212"/>
      <c r="K119" s="218"/>
      <c r="L119" s="215">
        <f t="shared" si="3"/>
        <v>0</v>
      </c>
    </row>
    <row r="120" spans="1:12">
      <c r="A120" s="71"/>
      <c r="B120" s="71"/>
      <c r="C120" s="71"/>
      <c r="D120" s="71"/>
      <c r="E120" s="71"/>
      <c r="F120" s="212"/>
      <c r="G120" s="218"/>
      <c r="H120" s="215">
        <f t="shared" si="4"/>
        <v>0</v>
      </c>
      <c r="J120" s="212"/>
      <c r="K120" s="218"/>
      <c r="L120" s="215">
        <f t="shared" si="3"/>
        <v>0</v>
      </c>
    </row>
    <row r="121" spans="1:12">
      <c r="A121" s="71"/>
      <c r="B121" s="71"/>
      <c r="C121" s="71"/>
      <c r="D121" s="71"/>
      <c r="E121" s="71"/>
      <c r="F121" s="212"/>
      <c r="G121" s="218"/>
      <c r="H121" s="215">
        <f t="shared" si="4"/>
        <v>0</v>
      </c>
      <c r="J121" s="212"/>
      <c r="K121" s="218"/>
      <c r="L121" s="215">
        <f t="shared" si="3"/>
        <v>0</v>
      </c>
    </row>
    <row r="122" spans="1:12">
      <c r="A122" s="71"/>
      <c r="B122" s="71"/>
      <c r="C122" s="71"/>
      <c r="D122" s="71"/>
      <c r="E122" s="71"/>
      <c r="F122" s="212"/>
      <c r="G122" s="218"/>
      <c r="H122" s="215">
        <f t="shared" si="4"/>
        <v>0</v>
      </c>
      <c r="J122" s="212"/>
      <c r="K122" s="218"/>
      <c r="L122" s="215">
        <f t="shared" si="3"/>
        <v>0</v>
      </c>
    </row>
    <row r="123" spans="1:12">
      <c r="A123" s="71"/>
      <c r="B123" s="71"/>
      <c r="C123" s="71"/>
      <c r="D123" s="71"/>
      <c r="E123" s="71"/>
      <c r="F123" s="211"/>
      <c r="G123" s="217"/>
      <c r="H123" s="214">
        <f t="shared" si="4"/>
        <v>0</v>
      </c>
      <c r="J123" s="211"/>
      <c r="K123" s="217"/>
      <c r="L123" s="214">
        <f t="shared" si="3"/>
        <v>0</v>
      </c>
    </row>
    <row r="124" spans="1:12">
      <c r="A124" s="71"/>
      <c r="B124" s="71"/>
      <c r="C124" s="71"/>
      <c r="D124" s="71"/>
      <c r="E124" s="71"/>
      <c r="F124" s="212"/>
      <c r="G124" s="218"/>
      <c r="H124" s="215">
        <f t="shared" si="4"/>
        <v>0</v>
      </c>
      <c r="J124" s="212"/>
      <c r="K124" s="218"/>
      <c r="L124" s="215">
        <f t="shared" si="3"/>
        <v>0</v>
      </c>
    </row>
    <row r="125" spans="1:12">
      <c r="A125" s="71"/>
      <c r="B125" s="71"/>
      <c r="C125" s="71"/>
      <c r="D125" s="71"/>
      <c r="E125" s="71"/>
      <c r="F125" s="212"/>
      <c r="G125" s="218"/>
      <c r="H125" s="215">
        <f t="shared" si="4"/>
        <v>0</v>
      </c>
      <c r="J125" s="212"/>
      <c r="K125" s="218"/>
      <c r="L125" s="215">
        <f t="shared" si="3"/>
        <v>0</v>
      </c>
    </row>
    <row r="126" spans="1:12">
      <c r="A126" s="71"/>
      <c r="B126" s="71"/>
      <c r="C126" s="71"/>
      <c r="D126" s="71"/>
      <c r="E126" s="71"/>
      <c r="F126" s="212"/>
      <c r="G126" s="218"/>
      <c r="H126" s="215">
        <f t="shared" si="4"/>
        <v>0</v>
      </c>
      <c r="J126" s="212"/>
      <c r="K126" s="218"/>
      <c r="L126" s="215">
        <f t="shared" si="3"/>
        <v>0</v>
      </c>
    </row>
    <row r="127" spans="1:12">
      <c r="A127" s="71"/>
      <c r="B127" s="71"/>
      <c r="C127" s="71"/>
      <c r="D127" s="71"/>
      <c r="E127" s="71"/>
      <c r="F127" s="212"/>
      <c r="G127" s="218"/>
      <c r="H127" s="215">
        <f t="shared" si="4"/>
        <v>0</v>
      </c>
      <c r="J127" s="212"/>
      <c r="K127" s="218"/>
      <c r="L127" s="215">
        <f t="shared" si="3"/>
        <v>0</v>
      </c>
    </row>
    <row r="128" spans="1:12">
      <c r="A128" s="71"/>
      <c r="B128" s="71"/>
      <c r="C128" s="71"/>
      <c r="D128" s="71"/>
      <c r="E128" s="71"/>
      <c r="F128" s="212"/>
      <c r="G128" s="218"/>
      <c r="H128" s="215">
        <f t="shared" si="4"/>
        <v>0</v>
      </c>
      <c r="J128" s="212"/>
      <c r="K128" s="218"/>
      <c r="L128" s="215">
        <f t="shared" si="3"/>
        <v>0</v>
      </c>
    </row>
    <row r="129" spans="1:12">
      <c r="A129" s="71"/>
      <c r="B129" s="71"/>
      <c r="C129" s="71"/>
      <c r="D129" s="71"/>
      <c r="E129" s="71"/>
      <c r="F129" s="212"/>
      <c r="G129" s="218"/>
      <c r="H129" s="215">
        <f t="shared" si="4"/>
        <v>0</v>
      </c>
      <c r="J129" s="212"/>
      <c r="K129" s="218"/>
      <c r="L129" s="215">
        <f t="shared" si="3"/>
        <v>0</v>
      </c>
    </row>
    <row r="130" spans="1:12">
      <c r="A130" s="71"/>
      <c r="B130" s="71"/>
      <c r="C130" s="71"/>
      <c r="D130" s="71"/>
      <c r="E130" s="71"/>
      <c r="F130" s="211"/>
      <c r="G130" s="217"/>
      <c r="H130" s="214">
        <f t="shared" si="4"/>
        <v>0</v>
      </c>
      <c r="J130" s="211"/>
      <c r="K130" s="217"/>
      <c r="L130" s="214">
        <f t="shared" si="3"/>
        <v>0</v>
      </c>
    </row>
    <row r="131" spans="1:12">
      <c r="A131" s="71"/>
      <c r="B131" s="71"/>
      <c r="C131" s="71"/>
      <c r="D131" s="71"/>
      <c r="E131" s="71"/>
      <c r="F131" s="212"/>
      <c r="G131" s="218"/>
      <c r="H131" s="215">
        <f t="shared" si="4"/>
        <v>0</v>
      </c>
      <c r="J131" s="212"/>
      <c r="K131" s="218"/>
      <c r="L131" s="215">
        <f t="shared" si="3"/>
        <v>0</v>
      </c>
    </row>
    <row r="132" spans="1:12">
      <c r="A132" s="71"/>
      <c r="B132" s="71"/>
      <c r="C132" s="71"/>
      <c r="D132" s="71"/>
      <c r="E132" s="71"/>
      <c r="F132" s="212"/>
      <c r="G132" s="218"/>
      <c r="H132" s="215">
        <f t="shared" si="4"/>
        <v>0</v>
      </c>
      <c r="J132" s="212"/>
      <c r="K132" s="218"/>
      <c r="L132" s="215">
        <f t="shared" si="3"/>
        <v>0</v>
      </c>
    </row>
    <row r="133" spans="1:12">
      <c r="A133" s="71"/>
      <c r="B133" s="71"/>
      <c r="C133" s="71"/>
      <c r="D133" s="71"/>
      <c r="E133" s="71"/>
      <c r="F133" s="212"/>
      <c r="G133" s="218"/>
      <c r="H133" s="215">
        <f t="shared" si="4"/>
        <v>0</v>
      </c>
      <c r="J133" s="212"/>
      <c r="K133" s="218"/>
      <c r="L133" s="215">
        <f t="shared" si="3"/>
        <v>0</v>
      </c>
    </row>
    <row r="134" spans="1:12">
      <c r="A134" s="71"/>
      <c r="B134" s="71"/>
      <c r="C134" s="71"/>
      <c r="D134" s="71"/>
      <c r="E134" s="71"/>
      <c r="F134" s="212"/>
      <c r="G134" s="218"/>
      <c r="H134" s="215">
        <f t="shared" si="4"/>
        <v>0</v>
      </c>
      <c r="J134" s="212"/>
      <c r="K134" s="218"/>
      <c r="L134" s="215">
        <f t="shared" si="3"/>
        <v>0</v>
      </c>
    </row>
    <row r="135" spans="1:12">
      <c r="A135" s="71"/>
      <c r="B135" s="71"/>
      <c r="C135" s="71"/>
      <c r="D135" s="71"/>
      <c r="E135" s="71"/>
      <c r="F135" s="212"/>
      <c r="G135" s="218"/>
      <c r="H135" s="215">
        <f t="shared" si="4"/>
        <v>0</v>
      </c>
      <c r="J135" s="212"/>
      <c r="K135" s="218"/>
      <c r="L135" s="215">
        <f t="shared" si="3"/>
        <v>0</v>
      </c>
    </row>
    <row r="136" spans="1:12">
      <c r="A136" s="71"/>
      <c r="B136" s="71"/>
      <c r="C136" s="71"/>
      <c r="D136" s="71"/>
      <c r="E136" s="71"/>
      <c r="F136" s="212"/>
      <c r="G136" s="218"/>
      <c r="H136" s="215">
        <f t="shared" si="4"/>
        <v>0</v>
      </c>
      <c r="J136" s="212"/>
      <c r="K136" s="218"/>
      <c r="L136" s="215">
        <f t="shared" si="3"/>
        <v>0</v>
      </c>
    </row>
    <row r="137" spans="1:12">
      <c r="A137" s="71"/>
      <c r="B137" s="71"/>
      <c r="C137" s="71"/>
      <c r="D137" s="71"/>
      <c r="E137" s="71"/>
      <c r="F137" s="211"/>
      <c r="G137" s="217"/>
      <c r="H137" s="214">
        <f t="shared" si="4"/>
        <v>0</v>
      </c>
      <c r="J137" s="211"/>
      <c r="K137" s="217"/>
      <c r="L137" s="214">
        <f t="shared" si="3"/>
        <v>0</v>
      </c>
    </row>
    <row r="138" spans="1:12">
      <c r="A138" s="71"/>
      <c r="B138" s="71"/>
      <c r="C138" s="71"/>
      <c r="D138" s="71"/>
      <c r="E138" s="71"/>
      <c r="F138" s="212"/>
      <c r="G138" s="218"/>
      <c r="H138" s="215">
        <f t="shared" si="4"/>
        <v>0</v>
      </c>
      <c r="J138" s="212"/>
      <c r="K138" s="218"/>
      <c r="L138" s="215">
        <f t="shared" si="3"/>
        <v>0</v>
      </c>
    </row>
    <row r="139" spans="1:12">
      <c r="A139" s="71"/>
      <c r="B139" s="71"/>
      <c r="C139" s="71"/>
      <c r="D139" s="71"/>
      <c r="E139" s="71"/>
      <c r="F139" s="212"/>
      <c r="G139" s="218"/>
      <c r="H139" s="215">
        <f t="shared" si="4"/>
        <v>0</v>
      </c>
      <c r="J139" s="212"/>
      <c r="K139" s="218"/>
      <c r="L139" s="215">
        <f t="shared" si="3"/>
        <v>0</v>
      </c>
    </row>
    <row r="140" spans="1:12">
      <c r="A140" s="71"/>
      <c r="B140" s="71"/>
      <c r="C140" s="71"/>
      <c r="D140" s="71"/>
      <c r="E140" s="71"/>
      <c r="F140" s="212"/>
      <c r="G140" s="218"/>
      <c r="H140" s="215">
        <f t="shared" si="4"/>
        <v>0</v>
      </c>
      <c r="J140" s="212"/>
      <c r="K140" s="218"/>
      <c r="L140" s="215">
        <f t="shared" ref="L140:L149" si="5">IF(J140*K140=0,0,J140*K140)</f>
        <v>0</v>
      </c>
    </row>
    <row r="141" spans="1:12">
      <c r="A141" s="71"/>
      <c r="B141" s="71"/>
      <c r="C141" s="71"/>
      <c r="D141" s="71"/>
      <c r="E141" s="71"/>
      <c r="F141" s="212"/>
      <c r="G141" s="218"/>
      <c r="H141" s="215">
        <f t="shared" si="4"/>
        <v>0</v>
      </c>
      <c r="J141" s="212"/>
      <c r="K141" s="218"/>
      <c r="L141" s="215">
        <f t="shared" si="5"/>
        <v>0</v>
      </c>
    </row>
    <row r="142" spans="1:12">
      <c r="A142" s="71"/>
      <c r="B142" s="71"/>
      <c r="C142" s="71"/>
      <c r="D142" s="71"/>
      <c r="E142" s="71"/>
      <c r="F142" s="212"/>
      <c r="G142" s="218"/>
      <c r="H142" s="215">
        <f t="shared" si="4"/>
        <v>0</v>
      </c>
      <c r="J142" s="212"/>
      <c r="K142" s="218"/>
      <c r="L142" s="215">
        <f t="shared" si="5"/>
        <v>0</v>
      </c>
    </row>
    <row r="143" spans="1:12">
      <c r="A143" s="71"/>
      <c r="B143" s="71"/>
      <c r="C143" s="71"/>
      <c r="D143" s="71"/>
      <c r="E143" s="71"/>
      <c r="F143" s="212"/>
      <c r="G143" s="218"/>
      <c r="H143" s="215">
        <f t="shared" si="4"/>
        <v>0</v>
      </c>
      <c r="J143" s="212"/>
      <c r="K143" s="218"/>
      <c r="L143" s="215">
        <f t="shared" si="5"/>
        <v>0</v>
      </c>
    </row>
    <row r="144" spans="1:12">
      <c r="A144" s="71"/>
      <c r="B144" s="71"/>
      <c r="C144" s="71"/>
      <c r="D144" s="71"/>
      <c r="E144" s="71"/>
      <c r="F144" s="211"/>
      <c r="G144" s="217"/>
      <c r="H144" s="214">
        <f t="shared" si="4"/>
        <v>0</v>
      </c>
      <c r="J144" s="211"/>
      <c r="K144" s="217"/>
      <c r="L144" s="214">
        <f t="shared" si="5"/>
        <v>0</v>
      </c>
    </row>
    <row r="145" spans="1:12">
      <c r="A145" s="71"/>
      <c r="B145" s="71"/>
      <c r="C145" s="71"/>
      <c r="D145" s="71"/>
      <c r="E145" s="71"/>
      <c r="F145" s="212"/>
      <c r="G145" s="218"/>
      <c r="H145" s="215">
        <f t="shared" si="4"/>
        <v>0</v>
      </c>
      <c r="J145" s="212"/>
      <c r="K145" s="218"/>
      <c r="L145" s="215">
        <f t="shared" si="5"/>
        <v>0</v>
      </c>
    </row>
    <row r="146" spans="1:12">
      <c r="A146" s="71"/>
      <c r="B146" s="71"/>
      <c r="C146" s="71"/>
      <c r="D146" s="71"/>
      <c r="E146" s="71"/>
      <c r="F146" s="212"/>
      <c r="G146" s="218"/>
      <c r="H146" s="215">
        <f t="shared" si="4"/>
        <v>0</v>
      </c>
      <c r="J146" s="212"/>
      <c r="K146" s="218"/>
      <c r="L146" s="215">
        <f t="shared" si="5"/>
        <v>0</v>
      </c>
    </row>
    <row r="147" spans="1:12">
      <c r="A147" s="71"/>
      <c r="B147" s="71"/>
      <c r="C147" s="71"/>
      <c r="D147" s="71"/>
      <c r="E147" s="71"/>
      <c r="F147" s="212"/>
      <c r="G147" s="218"/>
      <c r="H147" s="215">
        <f t="shared" si="4"/>
        <v>0</v>
      </c>
      <c r="J147" s="212"/>
      <c r="K147" s="218"/>
      <c r="L147" s="215">
        <f t="shared" si="5"/>
        <v>0</v>
      </c>
    </row>
    <row r="148" spans="1:12">
      <c r="A148" s="71"/>
      <c r="B148" s="71"/>
      <c r="C148" s="71"/>
      <c r="D148" s="71"/>
      <c r="E148" s="71"/>
      <c r="F148" s="212"/>
      <c r="G148" s="218"/>
      <c r="H148" s="215">
        <f t="shared" ref="H148:H149" si="6">IF(F148*G148=0,0,F148*G148)</f>
        <v>0</v>
      </c>
      <c r="J148" s="212"/>
      <c r="K148" s="218"/>
      <c r="L148" s="215">
        <f t="shared" si="5"/>
        <v>0</v>
      </c>
    </row>
    <row r="149" spans="1:12">
      <c r="A149" s="71"/>
      <c r="B149" s="71"/>
      <c r="C149" s="71"/>
      <c r="D149" s="71"/>
      <c r="E149" s="71"/>
      <c r="F149" s="212"/>
      <c r="G149" s="218"/>
      <c r="H149" s="215">
        <f t="shared" si="6"/>
        <v>0</v>
      </c>
      <c r="J149" s="212"/>
      <c r="K149" s="218"/>
      <c r="L149" s="215">
        <f t="shared" si="5"/>
        <v>0</v>
      </c>
    </row>
  </sheetData>
  <sheetProtection algorithmName="SHA-512" hashValue="TrvEhnU3nwlzE9oqn5HChvM1gUL4EgHOQWlGcH38kwQxFGSmREdWKsDtzZjR+NpYIQ02B+YTSWVYDv/zk4+yEQ==" saltValue="H2hMgvrCATr3eKNtRnpg+w==" spinCount="100000" sheet="1" objects="1" scenarios="1" sort="0" autoFilter="0" pivotTables="0"/>
  <autoFilter ref="A9:L83"/>
  <mergeCells count="5">
    <mergeCell ref="F4:H4"/>
    <mergeCell ref="A7:E7"/>
    <mergeCell ref="F7:H7"/>
    <mergeCell ref="J4:L4"/>
    <mergeCell ref="J7:L7"/>
  </mergeCells>
  <conditionalFormatting sqref="A11:G149 J11:K149">
    <cfRule type="expression" dxfId="59" priority="5">
      <formula>$A$1=TRUE</formula>
    </cfRule>
  </conditionalFormatting>
  <conditionalFormatting sqref="F11:L149">
    <cfRule type="cellIs" dxfId="58" priority="3" operator="lessThan">
      <formula>0</formula>
    </cfRule>
  </conditionalFormatting>
  <conditionalFormatting sqref="H11:H149 L11:L149">
    <cfRule type="cellIs" dxfId="57" priority="4"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H70 M13:N13 M15:N15 M16:N17 M14:N14 M11:N11 M12:N12 M19:N19 M18:N18 M20:N20 M21:N23 M25:N25 M26:N27 M24:N24 M28:N7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4D9"/>
  </sheetPr>
  <dimension ref="A1:L149"/>
  <sheetViews>
    <sheetView showGridLines="0" zoomScale="85" zoomScaleNormal="85" workbookViewId="0">
      <pane ySplit="10" topLeftCell="A11" activePane="bottomLeft" state="frozen"/>
      <selection activeCell="A2" sqref="A2"/>
      <selection pane="bottomLeft" activeCell="C10" sqref="C10"/>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7" width="9.28515625" style="1" customWidth="1"/>
    <col min="8" max="8" width="15.7109375" style="1" customWidth="1"/>
    <col min="9" max="9" width="0.85546875" style="1" customWidth="1"/>
    <col min="10" max="11" width="9.28515625" style="1" customWidth="1"/>
    <col min="12" max="12" width="15.7109375" style="1" customWidth="1"/>
    <col min="13" max="13" width="0.85546875" style="1" customWidth="1"/>
    <col min="14" max="16384" width="9.140625" style="1"/>
  </cols>
  <sheetData>
    <row r="1" spans="1:12">
      <c r="A1" s="3" t="b">
        <f>Voorblad!$B$52</f>
        <v>1</v>
      </c>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c r="A4" s="235" t="str">
        <f ca="1">MID(CELL("bestandsnaam",$A$1),FIND("]",CELL("bestandsnaam",$A$1))+1,31)</f>
        <v>Werkpakket 2</v>
      </c>
      <c r="B4" s="2"/>
      <c r="C4" s="17"/>
      <c r="D4" s="7"/>
      <c r="E4" s="7"/>
      <c r="F4" s="379"/>
      <c r="G4" s="379"/>
      <c r="H4" s="379"/>
      <c r="I4" s="224"/>
      <c r="J4" s="379"/>
      <c r="K4" s="379"/>
      <c r="L4" s="379"/>
    </row>
    <row r="5" spans="1:12" ht="12.75" hidden="1" customHeight="1">
      <c r="A5" s="8"/>
      <c r="B5" s="8"/>
      <c r="C5" s="9"/>
      <c r="D5" s="10"/>
      <c r="E5" s="10"/>
      <c r="G5" s="16" t="s">
        <v>20</v>
      </c>
      <c r="H5" s="223">
        <f>SUM(H11:H9998)</f>
        <v>0</v>
      </c>
      <c r="K5" s="16" t="s">
        <v>20</v>
      </c>
      <c r="L5" s="223">
        <f>SUM(L11:L9998)</f>
        <v>0</v>
      </c>
    </row>
    <row r="6" spans="1:12">
      <c r="A6" s="8"/>
      <c r="B6" s="8" t="str">
        <f>Voorblad!B4</f>
        <v>Begrotingsformat incl. voortgangs- en eindrapportage</v>
      </c>
      <c r="C6" s="9"/>
      <c r="D6" s="10"/>
      <c r="E6" s="10"/>
      <c r="F6" s="11"/>
      <c r="G6" s="9"/>
      <c r="H6" s="9"/>
      <c r="J6" s="11"/>
      <c r="K6" s="9"/>
      <c r="L6" s="9"/>
    </row>
    <row r="7" spans="1:12" s="46" customFormat="1">
      <c r="A7" s="380" t="s">
        <v>31</v>
      </c>
      <c r="B7" s="381"/>
      <c r="C7" s="381"/>
      <c r="D7" s="381"/>
      <c r="E7" s="381"/>
      <c r="F7" s="382" t="s">
        <v>2</v>
      </c>
      <c r="G7" s="380"/>
      <c r="H7" s="380"/>
      <c r="J7" s="383" t="s">
        <v>28</v>
      </c>
      <c r="K7" s="384"/>
      <c r="L7" s="384"/>
    </row>
    <row r="8" spans="1:12" s="46" customFormat="1">
      <c r="A8" s="47" t="s">
        <v>11</v>
      </c>
      <c r="B8" s="47" t="s">
        <v>12</v>
      </c>
      <c r="C8" s="48" t="s">
        <v>13</v>
      </c>
      <c r="D8" s="49" t="s">
        <v>14</v>
      </c>
      <c r="E8" s="49" t="s">
        <v>15</v>
      </c>
      <c r="F8" s="50" t="s">
        <v>16</v>
      </c>
      <c r="G8" s="168" t="s">
        <v>17</v>
      </c>
      <c r="H8" s="168" t="s">
        <v>22</v>
      </c>
      <c r="J8" s="50" t="s">
        <v>21</v>
      </c>
      <c r="K8" s="168" t="s">
        <v>130</v>
      </c>
      <c r="L8" s="168" t="s">
        <v>131</v>
      </c>
    </row>
    <row r="9" spans="1:12" s="46" customFormat="1" ht="13.5" thickBot="1">
      <c r="A9" s="179" t="s">
        <v>4</v>
      </c>
      <c r="B9" s="179" t="s">
        <v>5</v>
      </c>
      <c r="C9" s="180" t="s">
        <v>29</v>
      </c>
      <c r="D9" s="181" t="s">
        <v>6</v>
      </c>
      <c r="E9" s="181" t="s">
        <v>7</v>
      </c>
      <c r="F9" s="219" t="s">
        <v>8</v>
      </c>
      <c r="G9" s="180" t="s">
        <v>3</v>
      </c>
      <c r="H9" s="180" t="s">
        <v>27</v>
      </c>
      <c r="I9" s="175"/>
      <c r="J9" s="219" t="s">
        <v>8</v>
      </c>
      <c r="K9" s="180" t="s">
        <v>3</v>
      </c>
      <c r="L9" s="180" t="s">
        <v>27</v>
      </c>
    </row>
    <row r="10" spans="1:12" s="12" customFormat="1" ht="14.25" thickTop="1" thickBot="1">
      <c r="A10" s="182" t="s">
        <v>1</v>
      </c>
      <c r="B10" s="182" t="s">
        <v>1</v>
      </c>
      <c r="C10" s="182" t="s">
        <v>1</v>
      </c>
      <c r="D10" s="183"/>
      <c r="E10" s="182" t="s">
        <v>1</v>
      </c>
      <c r="F10" s="182" t="s">
        <v>1</v>
      </c>
      <c r="G10" s="176" t="s">
        <v>1</v>
      </c>
      <c r="H10" s="177">
        <f>SUM(H11:H9998)</f>
        <v>0</v>
      </c>
      <c r="I10" s="178"/>
      <c r="J10" s="182" t="s">
        <v>1</v>
      </c>
      <c r="K10" s="176" t="s">
        <v>1</v>
      </c>
      <c r="L10" s="177">
        <f>SUM(L11:L9998)</f>
        <v>0</v>
      </c>
    </row>
    <row r="11" spans="1:12" s="13" customFormat="1" ht="13.5" thickTop="1">
      <c r="A11" s="70"/>
      <c r="B11" s="70"/>
      <c r="C11" s="70"/>
      <c r="D11" s="70"/>
      <c r="E11" s="70"/>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0"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ref="L71:L83" si="3">IF(J71*K71=0,0,J71*K71)</f>
        <v>0</v>
      </c>
    </row>
    <row r="72" spans="1:12">
      <c r="A72" s="71"/>
      <c r="B72" s="71"/>
      <c r="C72" s="71"/>
      <c r="D72" s="71"/>
      <c r="E72" s="71"/>
      <c r="F72" s="212"/>
      <c r="G72" s="218"/>
      <c r="H72" s="215">
        <f t="shared" si="2"/>
        <v>0</v>
      </c>
      <c r="J72" s="212"/>
      <c r="K72" s="218"/>
      <c r="L72" s="215">
        <f t="shared" si="3"/>
        <v>0</v>
      </c>
    </row>
    <row r="73" spans="1:12">
      <c r="A73" s="71"/>
      <c r="B73" s="71"/>
      <c r="C73" s="71"/>
      <c r="D73" s="71"/>
      <c r="E73" s="71"/>
      <c r="F73" s="212"/>
      <c r="G73" s="218"/>
      <c r="H73" s="215">
        <f t="shared" si="2"/>
        <v>0</v>
      </c>
      <c r="J73" s="212"/>
      <c r="K73" s="218"/>
      <c r="L73" s="215">
        <f t="shared" si="3"/>
        <v>0</v>
      </c>
    </row>
    <row r="74" spans="1:12">
      <c r="A74" s="71"/>
      <c r="B74" s="71"/>
      <c r="C74" s="71"/>
      <c r="D74" s="71"/>
      <c r="E74" s="71"/>
      <c r="F74" s="211"/>
      <c r="G74" s="217"/>
      <c r="H74" s="214">
        <f t="shared" si="2"/>
        <v>0</v>
      </c>
      <c r="J74" s="211"/>
      <c r="K74" s="217"/>
      <c r="L74" s="214">
        <f t="shared" si="3"/>
        <v>0</v>
      </c>
    </row>
    <row r="75" spans="1:12">
      <c r="A75" s="71"/>
      <c r="B75" s="71"/>
      <c r="C75" s="71"/>
      <c r="D75" s="71"/>
      <c r="E75" s="71"/>
      <c r="F75" s="212"/>
      <c r="G75" s="218"/>
      <c r="H75" s="215">
        <f t="shared" si="2"/>
        <v>0</v>
      </c>
      <c r="J75" s="212"/>
      <c r="K75" s="218"/>
      <c r="L75" s="215">
        <f t="shared" si="3"/>
        <v>0</v>
      </c>
    </row>
    <row r="76" spans="1:12">
      <c r="A76" s="71"/>
      <c r="B76" s="71"/>
      <c r="C76" s="71"/>
      <c r="D76" s="71"/>
      <c r="E76" s="71"/>
      <c r="F76" s="212"/>
      <c r="G76" s="218"/>
      <c r="H76" s="215">
        <f t="shared" si="2"/>
        <v>0</v>
      </c>
      <c r="J76" s="212"/>
      <c r="K76" s="218"/>
      <c r="L76" s="215">
        <f t="shared" si="3"/>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f t="shared" ref="H84:H147" si="4">IF(F84*G84=0,0,F84*G84)</f>
        <v>0</v>
      </c>
      <c r="J84" s="212"/>
      <c r="K84" s="218"/>
      <c r="L84" s="215">
        <f t="shared" ref="L84:L147" si="5">IF(J84*K84=0,0,J84*K84)</f>
        <v>0</v>
      </c>
    </row>
    <row r="85" spans="1:12">
      <c r="A85" s="71"/>
      <c r="B85" s="71"/>
      <c r="C85" s="71"/>
      <c r="D85" s="71"/>
      <c r="E85" s="71"/>
      <c r="F85" s="212"/>
      <c r="G85" s="218"/>
      <c r="H85" s="215">
        <f t="shared" si="4"/>
        <v>0</v>
      </c>
      <c r="J85" s="212"/>
      <c r="K85" s="218"/>
      <c r="L85" s="215">
        <f t="shared" si="5"/>
        <v>0</v>
      </c>
    </row>
    <row r="86" spans="1:12">
      <c r="A86" s="71"/>
      <c r="B86" s="71"/>
      <c r="C86" s="71"/>
      <c r="D86" s="71"/>
      <c r="E86" s="71"/>
      <c r="F86" s="212"/>
      <c r="G86" s="218"/>
      <c r="H86" s="215">
        <f t="shared" si="4"/>
        <v>0</v>
      </c>
      <c r="J86" s="212"/>
      <c r="K86" s="218"/>
      <c r="L86" s="215">
        <f t="shared" si="5"/>
        <v>0</v>
      </c>
    </row>
    <row r="87" spans="1:12">
      <c r="A87" s="71"/>
      <c r="B87" s="71"/>
      <c r="C87" s="71"/>
      <c r="D87" s="71"/>
      <c r="E87" s="71"/>
      <c r="F87" s="212"/>
      <c r="G87" s="218"/>
      <c r="H87" s="215">
        <f t="shared" si="4"/>
        <v>0</v>
      </c>
      <c r="J87" s="212"/>
      <c r="K87" s="218"/>
      <c r="L87" s="215">
        <f t="shared" si="5"/>
        <v>0</v>
      </c>
    </row>
    <row r="88" spans="1:12">
      <c r="A88" s="71"/>
      <c r="B88" s="71"/>
      <c r="C88" s="71"/>
      <c r="D88" s="71"/>
      <c r="E88" s="71"/>
      <c r="F88" s="211"/>
      <c r="G88" s="217"/>
      <c r="H88" s="214">
        <f t="shared" si="4"/>
        <v>0</v>
      </c>
      <c r="J88" s="211"/>
      <c r="K88" s="217"/>
      <c r="L88" s="214">
        <f t="shared" si="5"/>
        <v>0</v>
      </c>
    </row>
    <row r="89" spans="1:12">
      <c r="A89" s="71"/>
      <c r="B89" s="71"/>
      <c r="C89" s="71"/>
      <c r="D89" s="71"/>
      <c r="E89" s="71"/>
      <c r="F89" s="212"/>
      <c r="G89" s="218"/>
      <c r="H89" s="215">
        <f t="shared" si="4"/>
        <v>0</v>
      </c>
      <c r="J89" s="212"/>
      <c r="K89" s="218"/>
      <c r="L89" s="215">
        <f t="shared" si="5"/>
        <v>0</v>
      </c>
    </row>
    <row r="90" spans="1:12">
      <c r="A90" s="71"/>
      <c r="B90" s="71"/>
      <c r="C90" s="71"/>
      <c r="D90" s="71"/>
      <c r="E90" s="71"/>
      <c r="F90" s="212"/>
      <c r="G90" s="218"/>
      <c r="H90" s="215">
        <f t="shared" si="4"/>
        <v>0</v>
      </c>
      <c r="J90" s="212"/>
      <c r="K90" s="218"/>
      <c r="L90" s="215">
        <f t="shared" si="5"/>
        <v>0</v>
      </c>
    </row>
    <row r="91" spans="1:12">
      <c r="A91" s="71"/>
      <c r="B91" s="71"/>
      <c r="C91" s="71"/>
      <c r="D91" s="71"/>
      <c r="E91" s="71"/>
      <c r="F91" s="212"/>
      <c r="G91" s="218"/>
      <c r="H91" s="215">
        <f t="shared" si="4"/>
        <v>0</v>
      </c>
      <c r="J91" s="212"/>
      <c r="K91" s="218"/>
      <c r="L91" s="215">
        <f t="shared" si="5"/>
        <v>0</v>
      </c>
    </row>
    <row r="92" spans="1:12">
      <c r="A92" s="71"/>
      <c r="B92" s="71"/>
      <c r="C92" s="71"/>
      <c r="D92" s="71"/>
      <c r="E92" s="71"/>
      <c r="F92" s="212"/>
      <c r="G92" s="218"/>
      <c r="H92" s="215">
        <f t="shared" si="4"/>
        <v>0</v>
      </c>
      <c r="J92" s="212"/>
      <c r="K92" s="218"/>
      <c r="L92" s="215">
        <f t="shared" si="5"/>
        <v>0</v>
      </c>
    </row>
    <row r="93" spans="1:12">
      <c r="A93" s="71"/>
      <c r="B93" s="71"/>
      <c r="C93" s="71"/>
      <c r="D93" s="71"/>
      <c r="E93" s="71"/>
      <c r="F93" s="212"/>
      <c r="G93" s="218"/>
      <c r="H93" s="215">
        <f t="shared" si="4"/>
        <v>0</v>
      </c>
      <c r="J93" s="212"/>
      <c r="K93" s="218"/>
      <c r="L93" s="215">
        <f t="shared" si="5"/>
        <v>0</v>
      </c>
    </row>
    <row r="94" spans="1:12">
      <c r="A94" s="71"/>
      <c r="B94" s="71"/>
      <c r="C94" s="71"/>
      <c r="D94" s="71"/>
      <c r="E94" s="71"/>
      <c r="F94" s="212"/>
      <c r="G94" s="218"/>
      <c r="H94" s="215">
        <f t="shared" si="4"/>
        <v>0</v>
      </c>
      <c r="J94" s="212"/>
      <c r="K94" s="218"/>
      <c r="L94" s="215">
        <f t="shared" si="5"/>
        <v>0</v>
      </c>
    </row>
    <row r="95" spans="1:12">
      <c r="A95" s="71"/>
      <c r="B95" s="71"/>
      <c r="C95" s="71"/>
      <c r="D95" s="71"/>
      <c r="E95" s="71"/>
      <c r="F95" s="211"/>
      <c r="G95" s="217"/>
      <c r="H95" s="214">
        <f t="shared" si="4"/>
        <v>0</v>
      </c>
      <c r="J95" s="211"/>
      <c r="K95" s="217"/>
      <c r="L95" s="214">
        <f t="shared" si="5"/>
        <v>0</v>
      </c>
    </row>
    <row r="96" spans="1:12">
      <c r="A96" s="71"/>
      <c r="B96" s="71"/>
      <c r="C96" s="71"/>
      <c r="D96" s="71"/>
      <c r="E96" s="71"/>
      <c r="F96" s="212"/>
      <c r="G96" s="218"/>
      <c r="H96" s="215">
        <f t="shared" si="4"/>
        <v>0</v>
      </c>
      <c r="J96" s="212"/>
      <c r="K96" s="218"/>
      <c r="L96" s="215">
        <f t="shared" si="5"/>
        <v>0</v>
      </c>
    </row>
    <row r="97" spans="1:12">
      <c r="A97" s="71"/>
      <c r="B97" s="71"/>
      <c r="C97" s="71"/>
      <c r="D97" s="71"/>
      <c r="E97" s="71"/>
      <c r="F97" s="212"/>
      <c r="G97" s="218"/>
      <c r="H97" s="215">
        <f t="shared" si="4"/>
        <v>0</v>
      </c>
      <c r="J97" s="212"/>
      <c r="K97" s="218"/>
      <c r="L97" s="215">
        <f t="shared" si="5"/>
        <v>0</v>
      </c>
    </row>
    <row r="98" spans="1:12">
      <c r="A98" s="71"/>
      <c r="B98" s="71"/>
      <c r="C98" s="71"/>
      <c r="D98" s="71"/>
      <c r="E98" s="71"/>
      <c r="F98" s="212"/>
      <c r="G98" s="218"/>
      <c r="H98" s="215">
        <f t="shared" si="4"/>
        <v>0</v>
      </c>
      <c r="J98" s="212"/>
      <c r="K98" s="218"/>
      <c r="L98" s="215">
        <f t="shared" si="5"/>
        <v>0</v>
      </c>
    </row>
    <row r="99" spans="1:12">
      <c r="A99" s="71"/>
      <c r="B99" s="71"/>
      <c r="C99" s="71"/>
      <c r="D99" s="71"/>
      <c r="E99" s="71"/>
      <c r="F99" s="212"/>
      <c r="G99" s="218"/>
      <c r="H99" s="215">
        <f t="shared" si="4"/>
        <v>0</v>
      </c>
      <c r="J99" s="212"/>
      <c r="K99" s="218"/>
      <c r="L99" s="215">
        <f t="shared" si="5"/>
        <v>0</v>
      </c>
    </row>
    <row r="100" spans="1:12">
      <c r="A100" s="71"/>
      <c r="B100" s="71"/>
      <c r="C100" s="71"/>
      <c r="D100" s="71"/>
      <c r="E100" s="71"/>
      <c r="F100" s="212"/>
      <c r="G100" s="218"/>
      <c r="H100" s="215">
        <f t="shared" si="4"/>
        <v>0</v>
      </c>
      <c r="J100" s="212"/>
      <c r="K100" s="218"/>
      <c r="L100" s="215">
        <f t="shared" si="5"/>
        <v>0</v>
      </c>
    </row>
    <row r="101" spans="1:12">
      <c r="A101" s="71"/>
      <c r="B101" s="71"/>
      <c r="C101" s="71"/>
      <c r="D101" s="71"/>
      <c r="E101" s="71"/>
      <c r="F101" s="212"/>
      <c r="G101" s="218"/>
      <c r="H101" s="215">
        <f t="shared" si="4"/>
        <v>0</v>
      </c>
      <c r="J101" s="212"/>
      <c r="K101" s="218"/>
      <c r="L101" s="215">
        <f t="shared" si="5"/>
        <v>0</v>
      </c>
    </row>
    <row r="102" spans="1:12">
      <c r="A102" s="71"/>
      <c r="B102" s="71"/>
      <c r="C102" s="71"/>
      <c r="D102" s="71"/>
      <c r="E102" s="71"/>
      <c r="F102" s="211"/>
      <c r="G102" s="217"/>
      <c r="H102" s="214">
        <f t="shared" si="4"/>
        <v>0</v>
      </c>
      <c r="J102" s="211"/>
      <c r="K102" s="217"/>
      <c r="L102" s="214">
        <f t="shared" si="5"/>
        <v>0</v>
      </c>
    </row>
    <row r="103" spans="1:12">
      <c r="A103" s="71"/>
      <c r="B103" s="71"/>
      <c r="C103" s="71"/>
      <c r="D103" s="71"/>
      <c r="E103" s="71"/>
      <c r="F103" s="212"/>
      <c r="G103" s="218"/>
      <c r="H103" s="215">
        <f t="shared" si="4"/>
        <v>0</v>
      </c>
      <c r="J103" s="212"/>
      <c r="K103" s="218"/>
      <c r="L103" s="215">
        <f t="shared" si="5"/>
        <v>0</v>
      </c>
    </row>
    <row r="104" spans="1:12">
      <c r="A104" s="71"/>
      <c r="B104" s="71"/>
      <c r="C104" s="71"/>
      <c r="D104" s="71"/>
      <c r="E104" s="71"/>
      <c r="F104" s="212"/>
      <c r="G104" s="218"/>
      <c r="H104" s="215">
        <f t="shared" si="4"/>
        <v>0</v>
      </c>
      <c r="J104" s="212"/>
      <c r="K104" s="218"/>
      <c r="L104" s="215">
        <f t="shared" si="5"/>
        <v>0</v>
      </c>
    </row>
    <row r="105" spans="1:12">
      <c r="A105" s="71"/>
      <c r="B105" s="71"/>
      <c r="C105" s="71"/>
      <c r="D105" s="71"/>
      <c r="E105" s="71"/>
      <c r="F105" s="212"/>
      <c r="G105" s="218"/>
      <c r="H105" s="215">
        <f t="shared" si="4"/>
        <v>0</v>
      </c>
      <c r="J105" s="212"/>
      <c r="K105" s="218"/>
      <c r="L105" s="215">
        <f t="shared" si="5"/>
        <v>0</v>
      </c>
    </row>
    <row r="106" spans="1:12">
      <c r="A106" s="71"/>
      <c r="B106" s="71"/>
      <c r="C106" s="71"/>
      <c r="D106" s="71"/>
      <c r="E106" s="71"/>
      <c r="F106" s="212"/>
      <c r="G106" s="218"/>
      <c r="H106" s="215">
        <f t="shared" si="4"/>
        <v>0</v>
      </c>
      <c r="J106" s="212"/>
      <c r="K106" s="218"/>
      <c r="L106" s="215">
        <f t="shared" si="5"/>
        <v>0</v>
      </c>
    </row>
    <row r="107" spans="1:12">
      <c r="A107" s="71"/>
      <c r="B107" s="71"/>
      <c r="C107" s="71"/>
      <c r="D107" s="71"/>
      <c r="E107" s="71"/>
      <c r="F107" s="212"/>
      <c r="G107" s="218"/>
      <c r="H107" s="215">
        <f t="shared" si="4"/>
        <v>0</v>
      </c>
      <c r="J107" s="212"/>
      <c r="K107" s="218"/>
      <c r="L107" s="215">
        <f t="shared" si="5"/>
        <v>0</v>
      </c>
    </row>
    <row r="108" spans="1:12">
      <c r="A108" s="71"/>
      <c r="B108" s="71"/>
      <c r="C108" s="71"/>
      <c r="D108" s="71"/>
      <c r="E108" s="71"/>
      <c r="F108" s="212"/>
      <c r="G108" s="218"/>
      <c r="H108" s="215">
        <f t="shared" si="4"/>
        <v>0</v>
      </c>
      <c r="J108" s="212"/>
      <c r="K108" s="218"/>
      <c r="L108" s="215">
        <f t="shared" si="5"/>
        <v>0</v>
      </c>
    </row>
    <row r="109" spans="1:12">
      <c r="A109" s="71"/>
      <c r="B109" s="71"/>
      <c r="C109" s="71"/>
      <c r="D109" s="71"/>
      <c r="E109" s="71"/>
      <c r="F109" s="211"/>
      <c r="G109" s="217"/>
      <c r="H109" s="214">
        <f t="shared" si="4"/>
        <v>0</v>
      </c>
      <c r="J109" s="211"/>
      <c r="K109" s="217"/>
      <c r="L109" s="214">
        <f t="shared" si="5"/>
        <v>0</v>
      </c>
    </row>
    <row r="110" spans="1:12">
      <c r="A110" s="71"/>
      <c r="B110" s="71"/>
      <c r="C110" s="71"/>
      <c r="D110" s="71"/>
      <c r="E110" s="71"/>
      <c r="F110" s="212"/>
      <c r="G110" s="218"/>
      <c r="H110" s="215">
        <f t="shared" si="4"/>
        <v>0</v>
      </c>
      <c r="J110" s="212"/>
      <c r="K110" s="218"/>
      <c r="L110" s="215">
        <f t="shared" si="5"/>
        <v>0</v>
      </c>
    </row>
    <row r="111" spans="1:12">
      <c r="A111" s="71"/>
      <c r="B111" s="71"/>
      <c r="C111" s="71"/>
      <c r="D111" s="71"/>
      <c r="E111" s="71"/>
      <c r="F111" s="212"/>
      <c r="G111" s="218"/>
      <c r="H111" s="215">
        <f t="shared" si="4"/>
        <v>0</v>
      </c>
      <c r="J111" s="212"/>
      <c r="K111" s="218"/>
      <c r="L111" s="215">
        <f t="shared" si="5"/>
        <v>0</v>
      </c>
    </row>
    <row r="112" spans="1:12">
      <c r="A112" s="71"/>
      <c r="B112" s="71"/>
      <c r="C112" s="71"/>
      <c r="D112" s="71"/>
      <c r="E112" s="71"/>
      <c r="F112" s="212"/>
      <c r="G112" s="218"/>
      <c r="H112" s="215">
        <f t="shared" si="4"/>
        <v>0</v>
      </c>
      <c r="J112" s="212"/>
      <c r="K112" s="218"/>
      <c r="L112" s="215">
        <f t="shared" si="5"/>
        <v>0</v>
      </c>
    </row>
    <row r="113" spans="1:12">
      <c r="A113" s="71"/>
      <c r="B113" s="71"/>
      <c r="C113" s="71"/>
      <c r="D113" s="71"/>
      <c r="E113" s="71"/>
      <c r="F113" s="212"/>
      <c r="G113" s="218"/>
      <c r="H113" s="215">
        <f t="shared" si="4"/>
        <v>0</v>
      </c>
      <c r="J113" s="212"/>
      <c r="K113" s="218"/>
      <c r="L113" s="215">
        <f t="shared" si="5"/>
        <v>0</v>
      </c>
    </row>
    <row r="114" spans="1:12">
      <c r="A114" s="71"/>
      <c r="B114" s="71"/>
      <c r="C114" s="71"/>
      <c r="D114" s="71"/>
      <c r="E114" s="71"/>
      <c r="F114" s="212"/>
      <c r="G114" s="218"/>
      <c r="H114" s="215">
        <f t="shared" si="4"/>
        <v>0</v>
      </c>
      <c r="J114" s="212"/>
      <c r="K114" s="218"/>
      <c r="L114" s="215">
        <f t="shared" si="5"/>
        <v>0</v>
      </c>
    </row>
    <row r="115" spans="1:12">
      <c r="A115" s="71"/>
      <c r="B115" s="71"/>
      <c r="C115" s="71"/>
      <c r="D115" s="71"/>
      <c r="E115" s="71"/>
      <c r="F115" s="212"/>
      <c r="G115" s="218"/>
      <c r="H115" s="215">
        <f t="shared" si="4"/>
        <v>0</v>
      </c>
      <c r="J115" s="212"/>
      <c r="K115" s="218"/>
      <c r="L115" s="215">
        <f t="shared" si="5"/>
        <v>0</v>
      </c>
    </row>
    <row r="116" spans="1:12">
      <c r="A116" s="71"/>
      <c r="B116" s="71"/>
      <c r="C116" s="71"/>
      <c r="D116" s="71"/>
      <c r="E116" s="71"/>
      <c r="F116" s="211"/>
      <c r="G116" s="217"/>
      <c r="H116" s="214">
        <f t="shared" si="4"/>
        <v>0</v>
      </c>
      <c r="J116" s="211"/>
      <c r="K116" s="217"/>
      <c r="L116" s="214">
        <f t="shared" si="5"/>
        <v>0</v>
      </c>
    </row>
    <row r="117" spans="1:12">
      <c r="A117" s="71"/>
      <c r="B117" s="71"/>
      <c r="C117" s="71"/>
      <c r="D117" s="71"/>
      <c r="E117" s="71"/>
      <c r="F117" s="212"/>
      <c r="G117" s="218"/>
      <c r="H117" s="215">
        <f t="shared" si="4"/>
        <v>0</v>
      </c>
      <c r="J117" s="212"/>
      <c r="K117" s="218"/>
      <c r="L117" s="215">
        <f t="shared" si="5"/>
        <v>0</v>
      </c>
    </row>
    <row r="118" spans="1:12">
      <c r="A118" s="71"/>
      <c r="B118" s="71"/>
      <c r="C118" s="71"/>
      <c r="D118" s="71"/>
      <c r="E118" s="71"/>
      <c r="F118" s="212"/>
      <c r="G118" s="218"/>
      <c r="H118" s="215">
        <f t="shared" si="4"/>
        <v>0</v>
      </c>
      <c r="J118" s="212"/>
      <c r="K118" s="218"/>
      <c r="L118" s="215">
        <f t="shared" si="5"/>
        <v>0</v>
      </c>
    </row>
    <row r="119" spans="1:12">
      <c r="A119" s="71"/>
      <c r="B119" s="71"/>
      <c r="C119" s="71"/>
      <c r="D119" s="71"/>
      <c r="E119" s="71"/>
      <c r="F119" s="212"/>
      <c r="G119" s="218"/>
      <c r="H119" s="215">
        <f t="shared" si="4"/>
        <v>0</v>
      </c>
      <c r="J119" s="212"/>
      <c r="K119" s="218"/>
      <c r="L119" s="215">
        <f t="shared" si="5"/>
        <v>0</v>
      </c>
    </row>
    <row r="120" spans="1:12">
      <c r="A120" s="71"/>
      <c r="B120" s="71"/>
      <c r="C120" s="71"/>
      <c r="D120" s="71"/>
      <c r="E120" s="71"/>
      <c r="F120" s="212"/>
      <c r="G120" s="218"/>
      <c r="H120" s="215">
        <f t="shared" si="4"/>
        <v>0</v>
      </c>
      <c r="J120" s="212"/>
      <c r="K120" s="218"/>
      <c r="L120" s="215">
        <f t="shared" si="5"/>
        <v>0</v>
      </c>
    </row>
    <row r="121" spans="1:12">
      <c r="A121" s="71"/>
      <c r="B121" s="71"/>
      <c r="C121" s="71"/>
      <c r="D121" s="71"/>
      <c r="E121" s="71"/>
      <c r="F121" s="212"/>
      <c r="G121" s="218"/>
      <c r="H121" s="215">
        <f t="shared" si="4"/>
        <v>0</v>
      </c>
      <c r="J121" s="212"/>
      <c r="K121" s="218"/>
      <c r="L121" s="215">
        <f t="shared" si="5"/>
        <v>0</v>
      </c>
    </row>
    <row r="122" spans="1:12">
      <c r="A122" s="71"/>
      <c r="B122" s="71"/>
      <c r="C122" s="71"/>
      <c r="D122" s="71"/>
      <c r="E122" s="71"/>
      <c r="F122" s="212"/>
      <c r="G122" s="218"/>
      <c r="H122" s="215">
        <f t="shared" si="4"/>
        <v>0</v>
      </c>
      <c r="J122" s="212"/>
      <c r="K122" s="218"/>
      <c r="L122" s="215">
        <f t="shared" si="5"/>
        <v>0</v>
      </c>
    </row>
    <row r="123" spans="1:12">
      <c r="A123" s="71"/>
      <c r="B123" s="71"/>
      <c r="C123" s="71"/>
      <c r="D123" s="71"/>
      <c r="E123" s="71"/>
      <c r="F123" s="211"/>
      <c r="G123" s="217"/>
      <c r="H123" s="214">
        <f t="shared" si="4"/>
        <v>0</v>
      </c>
      <c r="J123" s="211"/>
      <c r="K123" s="217"/>
      <c r="L123" s="214">
        <f t="shared" si="5"/>
        <v>0</v>
      </c>
    </row>
    <row r="124" spans="1:12">
      <c r="A124" s="71"/>
      <c r="B124" s="71"/>
      <c r="C124" s="71"/>
      <c r="D124" s="71"/>
      <c r="E124" s="71"/>
      <c r="F124" s="212"/>
      <c r="G124" s="218"/>
      <c r="H124" s="215">
        <f t="shared" si="4"/>
        <v>0</v>
      </c>
      <c r="J124" s="212"/>
      <c r="K124" s="218"/>
      <c r="L124" s="215">
        <f t="shared" si="5"/>
        <v>0</v>
      </c>
    </row>
    <row r="125" spans="1:12">
      <c r="A125" s="71"/>
      <c r="B125" s="71"/>
      <c r="C125" s="71"/>
      <c r="D125" s="71"/>
      <c r="E125" s="71"/>
      <c r="F125" s="212"/>
      <c r="G125" s="218"/>
      <c r="H125" s="215">
        <f t="shared" si="4"/>
        <v>0</v>
      </c>
      <c r="J125" s="212"/>
      <c r="K125" s="218"/>
      <c r="L125" s="215">
        <f t="shared" si="5"/>
        <v>0</v>
      </c>
    </row>
    <row r="126" spans="1:12">
      <c r="A126" s="71"/>
      <c r="B126" s="71"/>
      <c r="C126" s="71"/>
      <c r="D126" s="71"/>
      <c r="E126" s="71"/>
      <c r="F126" s="212"/>
      <c r="G126" s="218"/>
      <c r="H126" s="215">
        <f t="shared" si="4"/>
        <v>0</v>
      </c>
      <c r="J126" s="212"/>
      <c r="K126" s="218"/>
      <c r="L126" s="215">
        <f t="shared" si="5"/>
        <v>0</v>
      </c>
    </row>
    <row r="127" spans="1:12">
      <c r="A127" s="71"/>
      <c r="B127" s="71"/>
      <c r="C127" s="71"/>
      <c r="D127" s="71"/>
      <c r="E127" s="71"/>
      <c r="F127" s="212"/>
      <c r="G127" s="218"/>
      <c r="H127" s="215">
        <f t="shared" si="4"/>
        <v>0</v>
      </c>
      <c r="J127" s="212"/>
      <c r="K127" s="218"/>
      <c r="L127" s="215">
        <f t="shared" si="5"/>
        <v>0</v>
      </c>
    </row>
    <row r="128" spans="1:12">
      <c r="A128" s="71"/>
      <c r="B128" s="71"/>
      <c r="C128" s="71"/>
      <c r="D128" s="71"/>
      <c r="E128" s="71"/>
      <c r="F128" s="212"/>
      <c r="G128" s="218"/>
      <c r="H128" s="215">
        <f t="shared" si="4"/>
        <v>0</v>
      </c>
      <c r="J128" s="212"/>
      <c r="K128" s="218"/>
      <c r="L128" s="215">
        <f t="shared" si="5"/>
        <v>0</v>
      </c>
    </row>
    <row r="129" spans="1:12">
      <c r="A129" s="71"/>
      <c r="B129" s="71"/>
      <c r="C129" s="71"/>
      <c r="D129" s="71"/>
      <c r="E129" s="71"/>
      <c r="F129" s="212"/>
      <c r="G129" s="218"/>
      <c r="H129" s="215">
        <f t="shared" si="4"/>
        <v>0</v>
      </c>
      <c r="J129" s="212"/>
      <c r="K129" s="218"/>
      <c r="L129" s="215">
        <f t="shared" si="5"/>
        <v>0</v>
      </c>
    </row>
    <row r="130" spans="1:12">
      <c r="A130" s="71"/>
      <c r="B130" s="71"/>
      <c r="C130" s="71"/>
      <c r="D130" s="71"/>
      <c r="E130" s="71"/>
      <c r="F130" s="211"/>
      <c r="G130" s="217"/>
      <c r="H130" s="214">
        <f t="shared" si="4"/>
        <v>0</v>
      </c>
      <c r="J130" s="211"/>
      <c r="K130" s="217"/>
      <c r="L130" s="214">
        <f t="shared" si="5"/>
        <v>0</v>
      </c>
    </row>
    <row r="131" spans="1:12">
      <c r="A131" s="71"/>
      <c r="B131" s="71"/>
      <c r="C131" s="71"/>
      <c r="D131" s="71"/>
      <c r="E131" s="71"/>
      <c r="F131" s="212"/>
      <c r="G131" s="218"/>
      <c r="H131" s="215">
        <f t="shared" si="4"/>
        <v>0</v>
      </c>
      <c r="J131" s="212"/>
      <c r="K131" s="218"/>
      <c r="L131" s="215">
        <f t="shared" si="5"/>
        <v>0</v>
      </c>
    </row>
    <row r="132" spans="1:12">
      <c r="A132" s="71"/>
      <c r="B132" s="71"/>
      <c r="C132" s="71"/>
      <c r="D132" s="71"/>
      <c r="E132" s="71"/>
      <c r="F132" s="212"/>
      <c r="G132" s="218"/>
      <c r="H132" s="215">
        <f t="shared" si="4"/>
        <v>0</v>
      </c>
      <c r="J132" s="212"/>
      <c r="K132" s="218"/>
      <c r="L132" s="215">
        <f t="shared" si="5"/>
        <v>0</v>
      </c>
    </row>
    <row r="133" spans="1:12">
      <c r="A133" s="71"/>
      <c r="B133" s="71"/>
      <c r="C133" s="71"/>
      <c r="D133" s="71"/>
      <c r="E133" s="71"/>
      <c r="F133" s="212"/>
      <c r="G133" s="218"/>
      <c r="H133" s="215">
        <f t="shared" si="4"/>
        <v>0</v>
      </c>
      <c r="J133" s="212"/>
      <c r="K133" s="218"/>
      <c r="L133" s="215">
        <f t="shared" si="5"/>
        <v>0</v>
      </c>
    </row>
    <row r="134" spans="1:12">
      <c r="A134" s="71"/>
      <c r="B134" s="71"/>
      <c r="C134" s="71"/>
      <c r="D134" s="71"/>
      <c r="E134" s="71"/>
      <c r="F134" s="212"/>
      <c r="G134" s="218"/>
      <c r="H134" s="215">
        <f t="shared" si="4"/>
        <v>0</v>
      </c>
      <c r="J134" s="212"/>
      <c r="K134" s="218"/>
      <c r="L134" s="215">
        <f t="shared" si="5"/>
        <v>0</v>
      </c>
    </row>
    <row r="135" spans="1:12">
      <c r="A135" s="71"/>
      <c r="B135" s="71"/>
      <c r="C135" s="71"/>
      <c r="D135" s="71"/>
      <c r="E135" s="71"/>
      <c r="F135" s="212"/>
      <c r="G135" s="218"/>
      <c r="H135" s="215">
        <f t="shared" si="4"/>
        <v>0</v>
      </c>
      <c r="J135" s="212"/>
      <c r="K135" s="218"/>
      <c r="L135" s="215">
        <f t="shared" si="5"/>
        <v>0</v>
      </c>
    </row>
    <row r="136" spans="1:12">
      <c r="A136" s="71"/>
      <c r="B136" s="71"/>
      <c r="C136" s="71"/>
      <c r="D136" s="71"/>
      <c r="E136" s="71"/>
      <c r="F136" s="212"/>
      <c r="G136" s="218"/>
      <c r="H136" s="215">
        <f t="shared" si="4"/>
        <v>0</v>
      </c>
      <c r="J136" s="212"/>
      <c r="K136" s="218"/>
      <c r="L136" s="215">
        <f t="shared" si="5"/>
        <v>0</v>
      </c>
    </row>
    <row r="137" spans="1:12">
      <c r="A137" s="71"/>
      <c r="B137" s="71"/>
      <c r="C137" s="71"/>
      <c r="D137" s="71"/>
      <c r="E137" s="71"/>
      <c r="F137" s="211"/>
      <c r="G137" s="217"/>
      <c r="H137" s="214">
        <f t="shared" si="4"/>
        <v>0</v>
      </c>
      <c r="J137" s="211"/>
      <c r="K137" s="217"/>
      <c r="L137" s="214">
        <f t="shared" si="5"/>
        <v>0</v>
      </c>
    </row>
    <row r="138" spans="1:12">
      <c r="A138" s="71"/>
      <c r="B138" s="71"/>
      <c r="C138" s="71"/>
      <c r="D138" s="71"/>
      <c r="E138" s="71"/>
      <c r="F138" s="212"/>
      <c r="G138" s="218"/>
      <c r="H138" s="215">
        <f t="shared" si="4"/>
        <v>0</v>
      </c>
      <c r="J138" s="212"/>
      <c r="K138" s="218"/>
      <c r="L138" s="215">
        <f t="shared" si="5"/>
        <v>0</v>
      </c>
    </row>
    <row r="139" spans="1:12">
      <c r="A139" s="71"/>
      <c r="B139" s="71"/>
      <c r="C139" s="71"/>
      <c r="D139" s="71"/>
      <c r="E139" s="71"/>
      <c r="F139" s="212"/>
      <c r="G139" s="218"/>
      <c r="H139" s="215">
        <f t="shared" si="4"/>
        <v>0</v>
      </c>
      <c r="J139" s="212"/>
      <c r="K139" s="218"/>
      <c r="L139" s="215">
        <f t="shared" si="5"/>
        <v>0</v>
      </c>
    </row>
    <row r="140" spans="1:12">
      <c r="A140" s="71"/>
      <c r="B140" s="71"/>
      <c r="C140" s="71"/>
      <c r="D140" s="71"/>
      <c r="E140" s="71"/>
      <c r="F140" s="212"/>
      <c r="G140" s="218"/>
      <c r="H140" s="215">
        <f t="shared" si="4"/>
        <v>0</v>
      </c>
      <c r="J140" s="212"/>
      <c r="K140" s="218"/>
      <c r="L140" s="215">
        <f t="shared" si="5"/>
        <v>0</v>
      </c>
    </row>
    <row r="141" spans="1:12">
      <c r="A141" s="71"/>
      <c r="B141" s="71"/>
      <c r="C141" s="71"/>
      <c r="D141" s="71"/>
      <c r="E141" s="71"/>
      <c r="F141" s="212"/>
      <c r="G141" s="218"/>
      <c r="H141" s="215">
        <f t="shared" si="4"/>
        <v>0</v>
      </c>
      <c r="J141" s="212"/>
      <c r="K141" s="218"/>
      <c r="L141" s="215">
        <f t="shared" si="5"/>
        <v>0</v>
      </c>
    </row>
    <row r="142" spans="1:12">
      <c r="A142" s="71"/>
      <c r="B142" s="71"/>
      <c r="C142" s="71"/>
      <c r="D142" s="71"/>
      <c r="E142" s="71"/>
      <c r="F142" s="212"/>
      <c r="G142" s="218"/>
      <c r="H142" s="215">
        <f t="shared" si="4"/>
        <v>0</v>
      </c>
      <c r="J142" s="212"/>
      <c r="K142" s="218"/>
      <c r="L142" s="215">
        <f t="shared" si="5"/>
        <v>0</v>
      </c>
    </row>
    <row r="143" spans="1:12">
      <c r="A143" s="71"/>
      <c r="B143" s="71"/>
      <c r="C143" s="71"/>
      <c r="D143" s="71"/>
      <c r="E143" s="71"/>
      <c r="F143" s="212"/>
      <c r="G143" s="218"/>
      <c r="H143" s="215">
        <f t="shared" si="4"/>
        <v>0</v>
      </c>
      <c r="J143" s="212"/>
      <c r="K143" s="218"/>
      <c r="L143" s="215">
        <f t="shared" si="5"/>
        <v>0</v>
      </c>
    </row>
    <row r="144" spans="1:12">
      <c r="A144" s="71"/>
      <c r="B144" s="71"/>
      <c r="C144" s="71"/>
      <c r="D144" s="71"/>
      <c r="E144" s="71"/>
      <c r="F144" s="211"/>
      <c r="G144" s="217"/>
      <c r="H144" s="214">
        <f t="shared" si="4"/>
        <v>0</v>
      </c>
      <c r="J144" s="211"/>
      <c r="K144" s="217"/>
      <c r="L144" s="214">
        <f t="shared" si="5"/>
        <v>0</v>
      </c>
    </row>
    <row r="145" spans="1:12">
      <c r="A145" s="71"/>
      <c r="B145" s="71"/>
      <c r="C145" s="71"/>
      <c r="D145" s="71"/>
      <c r="E145" s="71"/>
      <c r="F145" s="212"/>
      <c r="G145" s="218"/>
      <c r="H145" s="215">
        <f t="shared" si="4"/>
        <v>0</v>
      </c>
      <c r="J145" s="212"/>
      <c r="K145" s="218"/>
      <c r="L145" s="215">
        <f t="shared" si="5"/>
        <v>0</v>
      </c>
    </row>
    <row r="146" spans="1:12">
      <c r="A146" s="71"/>
      <c r="B146" s="71"/>
      <c r="C146" s="71"/>
      <c r="D146" s="71"/>
      <c r="E146" s="71"/>
      <c r="F146" s="212"/>
      <c r="G146" s="218"/>
      <c r="H146" s="215">
        <f t="shared" si="4"/>
        <v>0</v>
      </c>
      <c r="J146" s="212"/>
      <c r="K146" s="218"/>
      <c r="L146" s="215">
        <f t="shared" si="5"/>
        <v>0</v>
      </c>
    </row>
    <row r="147" spans="1:12">
      <c r="A147" s="71"/>
      <c r="B147" s="71"/>
      <c r="C147" s="71"/>
      <c r="D147" s="71"/>
      <c r="E147" s="71"/>
      <c r="F147" s="212"/>
      <c r="G147" s="218"/>
      <c r="H147" s="215">
        <f t="shared" si="4"/>
        <v>0</v>
      </c>
      <c r="J147" s="212"/>
      <c r="K147" s="218"/>
      <c r="L147" s="215">
        <f t="shared" si="5"/>
        <v>0</v>
      </c>
    </row>
    <row r="148" spans="1:12">
      <c r="A148" s="71"/>
      <c r="B148" s="71"/>
      <c r="C148" s="71"/>
      <c r="D148" s="71"/>
      <c r="E148" s="71"/>
      <c r="F148" s="212"/>
      <c r="G148" s="218"/>
      <c r="H148" s="215">
        <f t="shared" ref="H148:H149" si="6">IF(F148*G148=0,0,F148*G148)</f>
        <v>0</v>
      </c>
      <c r="J148" s="212"/>
      <c r="K148" s="218"/>
      <c r="L148" s="215">
        <f t="shared" ref="L148:L149" si="7">IF(J148*K148=0,0,J148*K148)</f>
        <v>0</v>
      </c>
    </row>
    <row r="149" spans="1:12">
      <c r="A149" s="71"/>
      <c r="B149" s="71"/>
      <c r="C149" s="71"/>
      <c r="D149" s="71"/>
      <c r="E149" s="71"/>
      <c r="F149" s="212"/>
      <c r="G149" s="218"/>
      <c r="H149" s="215">
        <f t="shared" si="6"/>
        <v>0</v>
      </c>
      <c r="J149" s="212"/>
      <c r="K149" s="218"/>
      <c r="L149" s="215">
        <f t="shared" si="7"/>
        <v>0</v>
      </c>
    </row>
  </sheetData>
  <sheetProtection algorithmName="SHA-512" hashValue="jPEtLRXDNh0UQcDkkcs6NKXOz7d91LaRr7omPQKhHir/9G1jXi7uEhud/fYwuTB2yJ66fzfgMt+ewsd30t9ltQ==" saltValue="OJprnukzH8K2EW9PWnw02A==" spinCount="100000" sheet="1" objects="1" scenarios="1" sort="0" autoFilter="0" pivotTables="0"/>
  <autoFilter ref="A9:L9"/>
  <mergeCells count="5">
    <mergeCell ref="A7:E7"/>
    <mergeCell ref="F7:H7"/>
    <mergeCell ref="F4:H4"/>
    <mergeCell ref="J4:L4"/>
    <mergeCell ref="J7:L7"/>
  </mergeCells>
  <conditionalFormatting sqref="A11:B17 D11:E17 A18:E149">
    <cfRule type="expression" dxfId="56" priority="11">
      <formula>$A$1=TRUE</formula>
    </cfRule>
  </conditionalFormatting>
  <conditionalFormatting sqref="I11:I149">
    <cfRule type="cellIs" dxfId="55" priority="9" operator="lessThan">
      <formula>0</formula>
    </cfRule>
  </conditionalFormatting>
  <conditionalFormatting sqref="C11:C17">
    <cfRule type="expression" dxfId="54" priority="7">
      <formula>$A$1=TRUE</formula>
    </cfRule>
  </conditionalFormatting>
  <conditionalFormatting sqref="J11:L149">
    <cfRule type="cellIs" dxfId="53" priority="1" operator="lessThan">
      <formula>0</formula>
    </cfRule>
  </conditionalFormatting>
  <conditionalFormatting sqref="F11:G149">
    <cfRule type="expression" dxfId="52" priority="6">
      <formula>$A$1=TRUE</formula>
    </cfRule>
  </conditionalFormatting>
  <conditionalFormatting sqref="F11:H149">
    <cfRule type="cellIs" dxfId="51" priority="4" operator="lessThan">
      <formula>0</formula>
    </cfRule>
  </conditionalFormatting>
  <conditionalFormatting sqref="H11:H149">
    <cfRule type="cellIs" dxfId="50" priority="5" operator="equal">
      <formula>0</formula>
    </cfRule>
  </conditionalFormatting>
  <conditionalFormatting sqref="J11:K149">
    <cfRule type="expression" dxfId="49" priority="3">
      <formula>$A$1=TRUE</formula>
    </cfRule>
  </conditionalFormatting>
  <conditionalFormatting sqref="L11:L149">
    <cfRule type="cellIs" dxfId="48" priority="2"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 H12:H70 L11 L15:L70 L12 L13 M13:O13 M11:O11 L14 M14:O14 M12:O12 M15:O7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4D9"/>
  </sheetPr>
  <dimension ref="A1:L149"/>
  <sheetViews>
    <sheetView showGridLines="0" zoomScale="85" zoomScaleNormal="85" workbookViewId="0">
      <pane ySplit="10" topLeftCell="A11" activePane="bottomLeft" state="frozen"/>
      <selection activeCell="A2" sqref="A2"/>
      <selection pane="bottomLeft" activeCell="C10" sqref="C10"/>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7" width="9.28515625" style="1" customWidth="1"/>
    <col min="8" max="8" width="15.7109375" style="1" customWidth="1"/>
    <col min="9" max="9" width="0.85546875" style="1" customWidth="1"/>
    <col min="10" max="11" width="9.28515625" style="1" customWidth="1"/>
    <col min="12" max="12" width="15.7109375" style="1" customWidth="1"/>
    <col min="13" max="13" width="0.85546875" style="1" customWidth="1"/>
    <col min="14" max="16384" width="9.140625" style="1"/>
  </cols>
  <sheetData>
    <row r="1" spans="1:12">
      <c r="A1" s="3" t="b">
        <f>Voorblad!$B$52</f>
        <v>1</v>
      </c>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c r="A4" s="235" t="str">
        <f ca="1">MID(CELL("bestandsnaam",$A$1),FIND("]",CELL("bestandsnaam",$A$1))+1,31)</f>
        <v>Werkpakket 3</v>
      </c>
      <c r="B4" s="2"/>
      <c r="C4" s="17"/>
      <c r="D4" s="7"/>
      <c r="E4" s="7"/>
      <c r="F4" s="385"/>
      <c r="G4" s="385"/>
      <c r="H4" s="385"/>
      <c r="I4" s="342"/>
      <c r="J4" s="385"/>
      <c r="K4" s="385"/>
      <c r="L4" s="385"/>
    </row>
    <row r="5" spans="1:12" ht="12.75" hidden="1" customHeight="1">
      <c r="A5" s="8"/>
      <c r="B5" s="8"/>
      <c r="C5" s="9"/>
      <c r="D5" s="10"/>
      <c r="E5" s="10"/>
      <c r="G5" s="16" t="s">
        <v>20</v>
      </c>
      <c r="H5" s="223">
        <f>SUM(H11:H9998)</f>
        <v>0</v>
      </c>
      <c r="K5" s="16" t="s">
        <v>20</v>
      </c>
      <c r="L5" s="223">
        <f>SUM(L11:L9998)</f>
        <v>0</v>
      </c>
    </row>
    <row r="6" spans="1:12">
      <c r="A6" s="8"/>
      <c r="B6" s="8" t="str">
        <f>Voorblad!B4</f>
        <v>Begrotingsformat incl. voortgangs- en eindrapportage</v>
      </c>
      <c r="C6" s="9"/>
      <c r="D6" s="10"/>
      <c r="E6" s="10"/>
      <c r="F6" s="11"/>
      <c r="G6" s="9"/>
      <c r="H6" s="9"/>
      <c r="J6" s="11"/>
      <c r="K6" s="9"/>
      <c r="L6" s="9"/>
    </row>
    <row r="7" spans="1:12" s="46" customFormat="1">
      <c r="A7" s="380" t="s">
        <v>32</v>
      </c>
      <c r="B7" s="381"/>
      <c r="C7" s="381"/>
      <c r="D7" s="381"/>
      <c r="E7" s="381"/>
      <c r="F7" s="382" t="s">
        <v>2</v>
      </c>
      <c r="G7" s="380"/>
      <c r="H7" s="380"/>
      <c r="J7" s="383" t="s">
        <v>28</v>
      </c>
      <c r="K7" s="384"/>
      <c r="L7" s="384"/>
    </row>
    <row r="8" spans="1:12" s="46" customFormat="1">
      <c r="A8" s="47" t="s">
        <v>11</v>
      </c>
      <c r="B8" s="47" t="s">
        <v>12</v>
      </c>
      <c r="C8" s="48" t="s">
        <v>13</v>
      </c>
      <c r="D8" s="49" t="s">
        <v>14</v>
      </c>
      <c r="E8" s="49" t="s">
        <v>15</v>
      </c>
      <c r="F8" s="50" t="s">
        <v>16</v>
      </c>
      <c r="G8" s="168" t="s">
        <v>17</v>
      </c>
      <c r="H8" s="168" t="s">
        <v>22</v>
      </c>
      <c r="J8" s="50" t="s">
        <v>21</v>
      </c>
      <c r="K8" s="168" t="s">
        <v>130</v>
      </c>
      <c r="L8" s="168" t="s">
        <v>131</v>
      </c>
    </row>
    <row r="9" spans="1:12" s="46" customFormat="1" ht="13.5" thickBot="1">
      <c r="A9" s="179" t="s">
        <v>4</v>
      </c>
      <c r="B9" s="179" t="s">
        <v>5</v>
      </c>
      <c r="C9" s="180" t="s">
        <v>29</v>
      </c>
      <c r="D9" s="181" t="s">
        <v>6</v>
      </c>
      <c r="E9" s="181" t="s">
        <v>7</v>
      </c>
      <c r="F9" s="219" t="s">
        <v>8</v>
      </c>
      <c r="G9" s="180" t="s">
        <v>3</v>
      </c>
      <c r="H9" s="180" t="s">
        <v>27</v>
      </c>
      <c r="I9" s="175"/>
      <c r="J9" s="219" t="s">
        <v>8</v>
      </c>
      <c r="K9" s="180" t="s">
        <v>3</v>
      </c>
      <c r="L9" s="180" t="s">
        <v>27</v>
      </c>
    </row>
    <row r="10" spans="1:12" s="12" customFormat="1" ht="14.25" thickTop="1" thickBot="1">
      <c r="A10" s="182" t="s">
        <v>1</v>
      </c>
      <c r="B10" s="182" t="s">
        <v>1</v>
      </c>
      <c r="C10" s="182" t="s">
        <v>1</v>
      </c>
      <c r="D10" s="183"/>
      <c r="E10" s="182" t="s">
        <v>1</v>
      </c>
      <c r="F10" s="182" t="s">
        <v>1</v>
      </c>
      <c r="G10" s="176" t="s">
        <v>1</v>
      </c>
      <c r="H10" s="177">
        <f>SUM(H11:H9998)</f>
        <v>0</v>
      </c>
      <c r="I10" s="178"/>
      <c r="J10" s="182" t="s">
        <v>1</v>
      </c>
      <c r="K10" s="176" t="s">
        <v>1</v>
      </c>
      <c r="L10" s="177">
        <f>SUM(L11:L9998)</f>
        <v>0</v>
      </c>
    </row>
    <row r="11" spans="1:12" s="13" customFormat="1" ht="13.5" thickTop="1">
      <c r="A11" s="70"/>
      <c r="B11" s="70"/>
      <c r="C11" s="70"/>
      <c r="D11" s="70"/>
      <c r="E11" s="70"/>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0"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ref="L71:L83" si="3">IF(J71*K71=0,0,J71*K71)</f>
        <v>0</v>
      </c>
    </row>
    <row r="72" spans="1:12">
      <c r="A72" s="71"/>
      <c r="B72" s="71"/>
      <c r="C72" s="71"/>
      <c r="D72" s="71"/>
      <c r="E72" s="71"/>
      <c r="F72" s="212"/>
      <c r="G72" s="218"/>
      <c r="H72" s="215">
        <f t="shared" si="2"/>
        <v>0</v>
      </c>
      <c r="J72" s="212"/>
      <c r="K72" s="218"/>
      <c r="L72" s="215">
        <f t="shared" si="3"/>
        <v>0</v>
      </c>
    </row>
    <row r="73" spans="1:12">
      <c r="A73" s="71"/>
      <c r="B73" s="71"/>
      <c r="C73" s="71"/>
      <c r="D73" s="71"/>
      <c r="E73" s="71"/>
      <c r="F73" s="212"/>
      <c r="G73" s="218"/>
      <c r="H73" s="215">
        <f t="shared" si="2"/>
        <v>0</v>
      </c>
      <c r="J73" s="212"/>
      <c r="K73" s="218"/>
      <c r="L73" s="215">
        <f t="shared" si="3"/>
        <v>0</v>
      </c>
    </row>
    <row r="74" spans="1:12">
      <c r="A74" s="71"/>
      <c r="B74" s="71"/>
      <c r="C74" s="71"/>
      <c r="D74" s="71"/>
      <c r="E74" s="71"/>
      <c r="F74" s="211"/>
      <c r="G74" s="217"/>
      <c r="H74" s="214">
        <f t="shared" si="2"/>
        <v>0</v>
      </c>
      <c r="J74" s="211"/>
      <c r="K74" s="217"/>
      <c r="L74" s="214">
        <f t="shared" si="3"/>
        <v>0</v>
      </c>
    </row>
    <row r="75" spans="1:12">
      <c r="A75" s="71"/>
      <c r="B75" s="71"/>
      <c r="C75" s="71"/>
      <c r="D75" s="71"/>
      <c r="E75" s="71"/>
      <c r="F75" s="212"/>
      <c r="G75" s="218"/>
      <c r="H75" s="215">
        <f t="shared" si="2"/>
        <v>0</v>
      </c>
      <c r="J75" s="212"/>
      <c r="K75" s="218"/>
      <c r="L75" s="215">
        <f t="shared" si="3"/>
        <v>0</v>
      </c>
    </row>
    <row r="76" spans="1:12">
      <c r="A76" s="71"/>
      <c r="B76" s="71"/>
      <c r="C76" s="71"/>
      <c r="D76" s="71"/>
      <c r="E76" s="71"/>
      <c r="F76" s="212"/>
      <c r="G76" s="218"/>
      <c r="H76" s="215">
        <f t="shared" si="2"/>
        <v>0</v>
      </c>
      <c r="J76" s="212"/>
      <c r="K76" s="218"/>
      <c r="L76" s="215">
        <f t="shared" si="3"/>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f t="shared" ref="H84:H147" si="4">IF(F84*G84=0,0,F84*G84)</f>
        <v>0</v>
      </c>
      <c r="J84" s="212"/>
      <c r="K84" s="218"/>
      <c r="L84" s="215">
        <f t="shared" ref="L84:L147" si="5">IF(J84*K84=0,0,J84*K84)</f>
        <v>0</v>
      </c>
    </row>
    <row r="85" spans="1:12">
      <c r="A85" s="71"/>
      <c r="B85" s="71"/>
      <c r="C85" s="71"/>
      <c r="D85" s="71"/>
      <c r="E85" s="71"/>
      <c r="F85" s="212"/>
      <c r="G85" s="218"/>
      <c r="H85" s="215">
        <f t="shared" si="4"/>
        <v>0</v>
      </c>
      <c r="J85" s="212"/>
      <c r="K85" s="218"/>
      <c r="L85" s="215">
        <f t="shared" si="5"/>
        <v>0</v>
      </c>
    </row>
    <row r="86" spans="1:12">
      <c r="A86" s="71"/>
      <c r="B86" s="71"/>
      <c r="C86" s="71"/>
      <c r="D86" s="71"/>
      <c r="E86" s="71"/>
      <c r="F86" s="212"/>
      <c r="G86" s="218"/>
      <c r="H86" s="215">
        <f t="shared" si="4"/>
        <v>0</v>
      </c>
      <c r="J86" s="212"/>
      <c r="K86" s="218"/>
      <c r="L86" s="215">
        <f t="shared" si="5"/>
        <v>0</v>
      </c>
    </row>
    <row r="87" spans="1:12">
      <c r="A87" s="71"/>
      <c r="B87" s="71"/>
      <c r="C87" s="71"/>
      <c r="D87" s="71"/>
      <c r="E87" s="71"/>
      <c r="F87" s="212"/>
      <c r="G87" s="218"/>
      <c r="H87" s="215">
        <f t="shared" si="4"/>
        <v>0</v>
      </c>
      <c r="J87" s="212"/>
      <c r="K87" s="218"/>
      <c r="L87" s="215">
        <f t="shared" si="5"/>
        <v>0</v>
      </c>
    </row>
    <row r="88" spans="1:12">
      <c r="A88" s="71"/>
      <c r="B88" s="71"/>
      <c r="C88" s="71"/>
      <c r="D88" s="71"/>
      <c r="E88" s="71"/>
      <c r="F88" s="211"/>
      <c r="G88" s="217"/>
      <c r="H88" s="214">
        <f t="shared" si="4"/>
        <v>0</v>
      </c>
      <c r="J88" s="211"/>
      <c r="K88" s="217"/>
      <c r="L88" s="214">
        <f t="shared" si="5"/>
        <v>0</v>
      </c>
    </row>
    <row r="89" spans="1:12">
      <c r="A89" s="71"/>
      <c r="B89" s="71"/>
      <c r="C89" s="71"/>
      <c r="D89" s="71"/>
      <c r="E89" s="71"/>
      <c r="F89" s="212"/>
      <c r="G89" s="218"/>
      <c r="H89" s="215">
        <f t="shared" si="4"/>
        <v>0</v>
      </c>
      <c r="J89" s="212"/>
      <c r="K89" s="218"/>
      <c r="L89" s="215">
        <f t="shared" si="5"/>
        <v>0</v>
      </c>
    </row>
    <row r="90" spans="1:12">
      <c r="A90" s="71"/>
      <c r="B90" s="71"/>
      <c r="C90" s="71"/>
      <c r="D90" s="71"/>
      <c r="E90" s="71"/>
      <c r="F90" s="212"/>
      <c r="G90" s="218"/>
      <c r="H90" s="215">
        <f t="shared" si="4"/>
        <v>0</v>
      </c>
      <c r="J90" s="212"/>
      <c r="K90" s="218"/>
      <c r="L90" s="215">
        <f t="shared" si="5"/>
        <v>0</v>
      </c>
    </row>
    <row r="91" spans="1:12">
      <c r="A91" s="71"/>
      <c r="B91" s="71"/>
      <c r="C91" s="71"/>
      <c r="D91" s="71"/>
      <c r="E91" s="71"/>
      <c r="F91" s="212"/>
      <c r="G91" s="218"/>
      <c r="H91" s="215">
        <f t="shared" si="4"/>
        <v>0</v>
      </c>
      <c r="J91" s="212"/>
      <c r="K91" s="218"/>
      <c r="L91" s="215">
        <f t="shared" si="5"/>
        <v>0</v>
      </c>
    </row>
    <row r="92" spans="1:12">
      <c r="A92" s="71"/>
      <c r="B92" s="71"/>
      <c r="C92" s="71"/>
      <c r="D92" s="71"/>
      <c r="E92" s="71"/>
      <c r="F92" s="212"/>
      <c r="G92" s="218"/>
      <c r="H92" s="215">
        <f t="shared" si="4"/>
        <v>0</v>
      </c>
      <c r="J92" s="212"/>
      <c r="K92" s="218"/>
      <c r="L92" s="215">
        <f t="shared" si="5"/>
        <v>0</v>
      </c>
    </row>
    <row r="93" spans="1:12">
      <c r="A93" s="71"/>
      <c r="B93" s="71"/>
      <c r="C93" s="71"/>
      <c r="D93" s="71"/>
      <c r="E93" s="71"/>
      <c r="F93" s="212"/>
      <c r="G93" s="218"/>
      <c r="H93" s="215">
        <f t="shared" si="4"/>
        <v>0</v>
      </c>
      <c r="J93" s="212"/>
      <c r="K93" s="218"/>
      <c r="L93" s="215">
        <f t="shared" si="5"/>
        <v>0</v>
      </c>
    </row>
    <row r="94" spans="1:12">
      <c r="A94" s="71"/>
      <c r="B94" s="71"/>
      <c r="C94" s="71"/>
      <c r="D94" s="71"/>
      <c r="E94" s="71"/>
      <c r="F94" s="212"/>
      <c r="G94" s="218"/>
      <c r="H94" s="215">
        <f t="shared" si="4"/>
        <v>0</v>
      </c>
      <c r="J94" s="212"/>
      <c r="K94" s="218"/>
      <c r="L94" s="215">
        <f t="shared" si="5"/>
        <v>0</v>
      </c>
    </row>
    <row r="95" spans="1:12">
      <c r="A95" s="71"/>
      <c r="B95" s="71"/>
      <c r="C95" s="71"/>
      <c r="D95" s="71"/>
      <c r="E95" s="71"/>
      <c r="F95" s="211"/>
      <c r="G95" s="217"/>
      <c r="H95" s="214">
        <f t="shared" si="4"/>
        <v>0</v>
      </c>
      <c r="J95" s="211"/>
      <c r="K95" s="217"/>
      <c r="L95" s="214">
        <f t="shared" si="5"/>
        <v>0</v>
      </c>
    </row>
    <row r="96" spans="1:12">
      <c r="A96" s="71"/>
      <c r="B96" s="71"/>
      <c r="C96" s="71"/>
      <c r="D96" s="71"/>
      <c r="E96" s="71"/>
      <c r="F96" s="212"/>
      <c r="G96" s="218"/>
      <c r="H96" s="215">
        <f t="shared" si="4"/>
        <v>0</v>
      </c>
      <c r="J96" s="212"/>
      <c r="K96" s="218"/>
      <c r="L96" s="215">
        <f t="shared" si="5"/>
        <v>0</v>
      </c>
    </row>
    <row r="97" spans="1:12">
      <c r="A97" s="71"/>
      <c r="B97" s="71"/>
      <c r="C97" s="71"/>
      <c r="D97" s="71"/>
      <c r="E97" s="71"/>
      <c r="F97" s="212"/>
      <c r="G97" s="218"/>
      <c r="H97" s="215">
        <f t="shared" si="4"/>
        <v>0</v>
      </c>
      <c r="J97" s="212"/>
      <c r="K97" s="218"/>
      <c r="L97" s="215">
        <f t="shared" si="5"/>
        <v>0</v>
      </c>
    </row>
    <row r="98" spans="1:12">
      <c r="A98" s="71"/>
      <c r="B98" s="71"/>
      <c r="C98" s="71"/>
      <c r="D98" s="71"/>
      <c r="E98" s="71"/>
      <c r="F98" s="212"/>
      <c r="G98" s="218"/>
      <c r="H98" s="215">
        <f t="shared" si="4"/>
        <v>0</v>
      </c>
      <c r="J98" s="212"/>
      <c r="K98" s="218"/>
      <c r="L98" s="215">
        <f t="shared" si="5"/>
        <v>0</v>
      </c>
    </row>
    <row r="99" spans="1:12">
      <c r="A99" s="71"/>
      <c r="B99" s="71"/>
      <c r="C99" s="71"/>
      <c r="D99" s="71"/>
      <c r="E99" s="71"/>
      <c r="F99" s="212"/>
      <c r="G99" s="218"/>
      <c r="H99" s="215">
        <f t="shared" si="4"/>
        <v>0</v>
      </c>
      <c r="J99" s="212"/>
      <c r="K99" s="218"/>
      <c r="L99" s="215">
        <f t="shared" si="5"/>
        <v>0</v>
      </c>
    </row>
    <row r="100" spans="1:12">
      <c r="A100" s="71"/>
      <c r="B100" s="71"/>
      <c r="C100" s="71"/>
      <c r="D100" s="71"/>
      <c r="E100" s="71"/>
      <c r="F100" s="212"/>
      <c r="G100" s="218"/>
      <c r="H100" s="215">
        <f t="shared" si="4"/>
        <v>0</v>
      </c>
      <c r="J100" s="212"/>
      <c r="K100" s="218"/>
      <c r="L100" s="215">
        <f t="shared" si="5"/>
        <v>0</v>
      </c>
    </row>
    <row r="101" spans="1:12">
      <c r="A101" s="71"/>
      <c r="B101" s="71"/>
      <c r="C101" s="71"/>
      <c r="D101" s="71"/>
      <c r="E101" s="71"/>
      <c r="F101" s="212"/>
      <c r="G101" s="218"/>
      <c r="H101" s="215">
        <f t="shared" si="4"/>
        <v>0</v>
      </c>
      <c r="J101" s="212"/>
      <c r="K101" s="218"/>
      <c r="L101" s="215">
        <f t="shared" si="5"/>
        <v>0</v>
      </c>
    </row>
    <row r="102" spans="1:12">
      <c r="A102" s="71"/>
      <c r="B102" s="71"/>
      <c r="C102" s="71"/>
      <c r="D102" s="71"/>
      <c r="E102" s="71"/>
      <c r="F102" s="211"/>
      <c r="G102" s="217"/>
      <c r="H102" s="214">
        <f t="shared" si="4"/>
        <v>0</v>
      </c>
      <c r="J102" s="211"/>
      <c r="K102" s="217"/>
      <c r="L102" s="214">
        <f t="shared" si="5"/>
        <v>0</v>
      </c>
    </row>
    <row r="103" spans="1:12">
      <c r="A103" s="71"/>
      <c r="B103" s="71"/>
      <c r="C103" s="71"/>
      <c r="D103" s="71"/>
      <c r="E103" s="71"/>
      <c r="F103" s="212"/>
      <c r="G103" s="218"/>
      <c r="H103" s="215">
        <f t="shared" si="4"/>
        <v>0</v>
      </c>
      <c r="J103" s="212"/>
      <c r="K103" s="218"/>
      <c r="L103" s="215">
        <f t="shared" si="5"/>
        <v>0</v>
      </c>
    </row>
    <row r="104" spans="1:12">
      <c r="A104" s="71"/>
      <c r="B104" s="71"/>
      <c r="C104" s="71"/>
      <c r="D104" s="71"/>
      <c r="E104" s="71"/>
      <c r="F104" s="212"/>
      <c r="G104" s="218"/>
      <c r="H104" s="215">
        <f t="shared" si="4"/>
        <v>0</v>
      </c>
      <c r="J104" s="212"/>
      <c r="K104" s="218"/>
      <c r="L104" s="215">
        <f t="shared" si="5"/>
        <v>0</v>
      </c>
    </row>
    <row r="105" spans="1:12">
      <c r="A105" s="71"/>
      <c r="B105" s="71"/>
      <c r="C105" s="71"/>
      <c r="D105" s="71"/>
      <c r="E105" s="71"/>
      <c r="F105" s="212"/>
      <c r="G105" s="218"/>
      <c r="H105" s="215">
        <f t="shared" si="4"/>
        <v>0</v>
      </c>
      <c r="J105" s="212"/>
      <c r="K105" s="218"/>
      <c r="L105" s="215">
        <f t="shared" si="5"/>
        <v>0</v>
      </c>
    </row>
    <row r="106" spans="1:12">
      <c r="A106" s="71"/>
      <c r="B106" s="71"/>
      <c r="C106" s="71"/>
      <c r="D106" s="71"/>
      <c r="E106" s="71"/>
      <c r="F106" s="212"/>
      <c r="G106" s="218"/>
      <c r="H106" s="215">
        <f t="shared" si="4"/>
        <v>0</v>
      </c>
      <c r="J106" s="212"/>
      <c r="K106" s="218"/>
      <c r="L106" s="215">
        <f t="shared" si="5"/>
        <v>0</v>
      </c>
    </row>
    <row r="107" spans="1:12">
      <c r="A107" s="71"/>
      <c r="B107" s="71"/>
      <c r="C107" s="71"/>
      <c r="D107" s="71"/>
      <c r="E107" s="71"/>
      <c r="F107" s="212"/>
      <c r="G107" s="218"/>
      <c r="H107" s="215">
        <f t="shared" si="4"/>
        <v>0</v>
      </c>
      <c r="J107" s="212"/>
      <c r="K107" s="218"/>
      <c r="L107" s="215">
        <f t="shared" si="5"/>
        <v>0</v>
      </c>
    </row>
    <row r="108" spans="1:12">
      <c r="A108" s="71"/>
      <c r="B108" s="71"/>
      <c r="C108" s="71"/>
      <c r="D108" s="71"/>
      <c r="E108" s="71"/>
      <c r="F108" s="212"/>
      <c r="G108" s="218"/>
      <c r="H108" s="215">
        <f t="shared" si="4"/>
        <v>0</v>
      </c>
      <c r="J108" s="212"/>
      <c r="K108" s="218"/>
      <c r="L108" s="215">
        <f t="shared" si="5"/>
        <v>0</v>
      </c>
    </row>
    <row r="109" spans="1:12">
      <c r="A109" s="71"/>
      <c r="B109" s="71"/>
      <c r="C109" s="71"/>
      <c r="D109" s="71"/>
      <c r="E109" s="71"/>
      <c r="F109" s="211"/>
      <c r="G109" s="217"/>
      <c r="H109" s="214">
        <f t="shared" si="4"/>
        <v>0</v>
      </c>
      <c r="J109" s="211"/>
      <c r="K109" s="217"/>
      <c r="L109" s="214">
        <f t="shared" si="5"/>
        <v>0</v>
      </c>
    </row>
    <row r="110" spans="1:12">
      <c r="A110" s="71"/>
      <c r="B110" s="71"/>
      <c r="C110" s="71"/>
      <c r="D110" s="71"/>
      <c r="E110" s="71"/>
      <c r="F110" s="212"/>
      <c r="G110" s="218"/>
      <c r="H110" s="215">
        <f t="shared" si="4"/>
        <v>0</v>
      </c>
      <c r="J110" s="212"/>
      <c r="K110" s="218"/>
      <c r="L110" s="215">
        <f t="shared" si="5"/>
        <v>0</v>
      </c>
    </row>
    <row r="111" spans="1:12">
      <c r="A111" s="71"/>
      <c r="B111" s="71"/>
      <c r="C111" s="71"/>
      <c r="D111" s="71"/>
      <c r="E111" s="71"/>
      <c r="F111" s="212"/>
      <c r="G111" s="218"/>
      <c r="H111" s="215">
        <f t="shared" si="4"/>
        <v>0</v>
      </c>
      <c r="J111" s="212"/>
      <c r="K111" s="218"/>
      <c r="L111" s="215">
        <f t="shared" si="5"/>
        <v>0</v>
      </c>
    </row>
    <row r="112" spans="1:12">
      <c r="A112" s="71"/>
      <c r="B112" s="71"/>
      <c r="C112" s="71"/>
      <c r="D112" s="71"/>
      <c r="E112" s="71"/>
      <c r="F112" s="212"/>
      <c r="G112" s="218"/>
      <c r="H112" s="215">
        <f t="shared" si="4"/>
        <v>0</v>
      </c>
      <c r="J112" s="212"/>
      <c r="K112" s="218"/>
      <c r="L112" s="215">
        <f t="shared" si="5"/>
        <v>0</v>
      </c>
    </row>
    <row r="113" spans="1:12">
      <c r="A113" s="71"/>
      <c r="B113" s="71"/>
      <c r="C113" s="71"/>
      <c r="D113" s="71"/>
      <c r="E113" s="71"/>
      <c r="F113" s="212"/>
      <c r="G113" s="218"/>
      <c r="H113" s="215">
        <f t="shared" si="4"/>
        <v>0</v>
      </c>
      <c r="J113" s="212"/>
      <c r="K113" s="218"/>
      <c r="L113" s="215">
        <f t="shared" si="5"/>
        <v>0</v>
      </c>
    </row>
    <row r="114" spans="1:12">
      <c r="A114" s="71"/>
      <c r="B114" s="71"/>
      <c r="C114" s="71"/>
      <c r="D114" s="71"/>
      <c r="E114" s="71"/>
      <c r="F114" s="212"/>
      <c r="G114" s="218"/>
      <c r="H114" s="215">
        <f t="shared" si="4"/>
        <v>0</v>
      </c>
      <c r="J114" s="212"/>
      <c r="K114" s="218"/>
      <c r="L114" s="215">
        <f t="shared" si="5"/>
        <v>0</v>
      </c>
    </row>
    <row r="115" spans="1:12">
      <c r="A115" s="71"/>
      <c r="B115" s="71"/>
      <c r="C115" s="71"/>
      <c r="D115" s="71"/>
      <c r="E115" s="71"/>
      <c r="F115" s="212"/>
      <c r="G115" s="218"/>
      <c r="H115" s="215">
        <f t="shared" si="4"/>
        <v>0</v>
      </c>
      <c r="J115" s="212"/>
      <c r="K115" s="218"/>
      <c r="L115" s="215">
        <f t="shared" si="5"/>
        <v>0</v>
      </c>
    </row>
    <row r="116" spans="1:12">
      <c r="A116" s="71"/>
      <c r="B116" s="71"/>
      <c r="C116" s="71"/>
      <c r="D116" s="71"/>
      <c r="E116" s="71"/>
      <c r="F116" s="211"/>
      <c r="G116" s="217"/>
      <c r="H116" s="214">
        <f t="shared" si="4"/>
        <v>0</v>
      </c>
      <c r="J116" s="211"/>
      <c r="K116" s="217"/>
      <c r="L116" s="214">
        <f t="shared" si="5"/>
        <v>0</v>
      </c>
    </row>
    <row r="117" spans="1:12">
      <c r="A117" s="71"/>
      <c r="B117" s="71"/>
      <c r="C117" s="71"/>
      <c r="D117" s="71"/>
      <c r="E117" s="71"/>
      <c r="F117" s="212"/>
      <c r="G117" s="218"/>
      <c r="H117" s="215">
        <f t="shared" si="4"/>
        <v>0</v>
      </c>
      <c r="J117" s="212"/>
      <c r="K117" s="218"/>
      <c r="L117" s="215">
        <f t="shared" si="5"/>
        <v>0</v>
      </c>
    </row>
    <row r="118" spans="1:12">
      <c r="A118" s="71"/>
      <c r="B118" s="71"/>
      <c r="C118" s="71"/>
      <c r="D118" s="71"/>
      <c r="E118" s="71"/>
      <c r="F118" s="212"/>
      <c r="G118" s="218"/>
      <c r="H118" s="215">
        <f t="shared" si="4"/>
        <v>0</v>
      </c>
      <c r="J118" s="212"/>
      <c r="K118" s="218"/>
      <c r="L118" s="215">
        <f t="shared" si="5"/>
        <v>0</v>
      </c>
    </row>
    <row r="119" spans="1:12">
      <c r="A119" s="71"/>
      <c r="B119" s="71"/>
      <c r="C119" s="71"/>
      <c r="D119" s="71"/>
      <c r="E119" s="71"/>
      <c r="F119" s="212"/>
      <c r="G119" s="218"/>
      <c r="H119" s="215">
        <f t="shared" si="4"/>
        <v>0</v>
      </c>
      <c r="J119" s="212"/>
      <c r="K119" s="218"/>
      <c r="L119" s="215">
        <f t="shared" si="5"/>
        <v>0</v>
      </c>
    </row>
    <row r="120" spans="1:12">
      <c r="A120" s="71"/>
      <c r="B120" s="71"/>
      <c r="C120" s="71"/>
      <c r="D120" s="71"/>
      <c r="E120" s="71"/>
      <c r="F120" s="212"/>
      <c r="G120" s="218"/>
      <c r="H120" s="215">
        <f t="shared" si="4"/>
        <v>0</v>
      </c>
      <c r="J120" s="212"/>
      <c r="K120" s="218"/>
      <c r="L120" s="215">
        <f t="shared" si="5"/>
        <v>0</v>
      </c>
    </row>
    <row r="121" spans="1:12">
      <c r="A121" s="71"/>
      <c r="B121" s="71"/>
      <c r="C121" s="71"/>
      <c r="D121" s="71"/>
      <c r="E121" s="71"/>
      <c r="F121" s="212"/>
      <c r="G121" s="218"/>
      <c r="H121" s="215">
        <f t="shared" si="4"/>
        <v>0</v>
      </c>
      <c r="J121" s="212"/>
      <c r="K121" s="218"/>
      <c r="L121" s="215">
        <f t="shared" si="5"/>
        <v>0</v>
      </c>
    </row>
    <row r="122" spans="1:12">
      <c r="A122" s="71"/>
      <c r="B122" s="71"/>
      <c r="C122" s="71"/>
      <c r="D122" s="71"/>
      <c r="E122" s="71"/>
      <c r="F122" s="212"/>
      <c r="G122" s="218"/>
      <c r="H122" s="215">
        <f t="shared" si="4"/>
        <v>0</v>
      </c>
      <c r="J122" s="212"/>
      <c r="K122" s="218"/>
      <c r="L122" s="215">
        <f t="shared" si="5"/>
        <v>0</v>
      </c>
    </row>
    <row r="123" spans="1:12">
      <c r="A123" s="71"/>
      <c r="B123" s="71"/>
      <c r="C123" s="71"/>
      <c r="D123" s="71"/>
      <c r="E123" s="71"/>
      <c r="F123" s="211"/>
      <c r="G123" s="217"/>
      <c r="H123" s="214">
        <f t="shared" si="4"/>
        <v>0</v>
      </c>
      <c r="J123" s="211"/>
      <c r="K123" s="217"/>
      <c r="L123" s="214">
        <f t="shared" si="5"/>
        <v>0</v>
      </c>
    </row>
    <row r="124" spans="1:12">
      <c r="A124" s="71"/>
      <c r="B124" s="71"/>
      <c r="C124" s="71"/>
      <c r="D124" s="71"/>
      <c r="E124" s="71"/>
      <c r="F124" s="212"/>
      <c r="G124" s="218"/>
      <c r="H124" s="215">
        <f t="shared" si="4"/>
        <v>0</v>
      </c>
      <c r="J124" s="212"/>
      <c r="K124" s="218"/>
      <c r="L124" s="215">
        <f t="shared" si="5"/>
        <v>0</v>
      </c>
    </row>
    <row r="125" spans="1:12">
      <c r="A125" s="71"/>
      <c r="B125" s="71"/>
      <c r="C125" s="71"/>
      <c r="D125" s="71"/>
      <c r="E125" s="71"/>
      <c r="F125" s="212"/>
      <c r="G125" s="218"/>
      <c r="H125" s="215">
        <f t="shared" si="4"/>
        <v>0</v>
      </c>
      <c r="J125" s="212"/>
      <c r="K125" s="218"/>
      <c r="L125" s="215">
        <f t="shared" si="5"/>
        <v>0</v>
      </c>
    </row>
    <row r="126" spans="1:12">
      <c r="A126" s="71"/>
      <c r="B126" s="71"/>
      <c r="C126" s="71"/>
      <c r="D126" s="71"/>
      <c r="E126" s="71"/>
      <c r="F126" s="212"/>
      <c r="G126" s="218"/>
      <c r="H126" s="215">
        <f t="shared" si="4"/>
        <v>0</v>
      </c>
      <c r="J126" s="212"/>
      <c r="K126" s="218"/>
      <c r="L126" s="215">
        <f t="shared" si="5"/>
        <v>0</v>
      </c>
    </row>
    <row r="127" spans="1:12">
      <c r="A127" s="71"/>
      <c r="B127" s="71"/>
      <c r="C127" s="71"/>
      <c r="D127" s="71"/>
      <c r="E127" s="71"/>
      <c r="F127" s="212"/>
      <c r="G127" s="218"/>
      <c r="H127" s="215">
        <f t="shared" si="4"/>
        <v>0</v>
      </c>
      <c r="J127" s="212"/>
      <c r="K127" s="218"/>
      <c r="L127" s="215">
        <f t="shared" si="5"/>
        <v>0</v>
      </c>
    </row>
    <row r="128" spans="1:12">
      <c r="A128" s="71"/>
      <c r="B128" s="71"/>
      <c r="C128" s="71"/>
      <c r="D128" s="71"/>
      <c r="E128" s="71"/>
      <c r="F128" s="212"/>
      <c r="G128" s="218"/>
      <c r="H128" s="215">
        <f t="shared" si="4"/>
        <v>0</v>
      </c>
      <c r="J128" s="212"/>
      <c r="K128" s="218"/>
      <c r="L128" s="215">
        <f t="shared" si="5"/>
        <v>0</v>
      </c>
    </row>
    <row r="129" spans="1:12">
      <c r="A129" s="71"/>
      <c r="B129" s="71"/>
      <c r="C129" s="71"/>
      <c r="D129" s="71"/>
      <c r="E129" s="71"/>
      <c r="F129" s="212"/>
      <c r="G129" s="218"/>
      <c r="H129" s="215">
        <f t="shared" si="4"/>
        <v>0</v>
      </c>
      <c r="J129" s="212"/>
      <c r="K129" s="218"/>
      <c r="L129" s="215">
        <f t="shared" si="5"/>
        <v>0</v>
      </c>
    </row>
    <row r="130" spans="1:12">
      <c r="A130" s="71"/>
      <c r="B130" s="71"/>
      <c r="C130" s="71"/>
      <c r="D130" s="71"/>
      <c r="E130" s="71"/>
      <c r="F130" s="211"/>
      <c r="G130" s="217"/>
      <c r="H130" s="214">
        <f t="shared" si="4"/>
        <v>0</v>
      </c>
      <c r="J130" s="211"/>
      <c r="K130" s="217"/>
      <c r="L130" s="214">
        <f t="shared" si="5"/>
        <v>0</v>
      </c>
    </row>
    <row r="131" spans="1:12">
      <c r="A131" s="71"/>
      <c r="B131" s="71"/>
      <c r="C131" s="71"/>
      <c r="D131" s="71"/>
      <c r="E131" s="71"/>
      <c r="F131" s="212"/>
      <c r="G131" s="218"/>
      <c r="H131" s="215">
        <f t="shared" si="4"/>
        <v>0</v>
      </c>
      <c r="J131" s="212"/>
      <c r="K131" s="218"/>
      <c r="L131" s="215">
        <f t="shared" si="5"/>
        <v>0</v>
      </c>
    </row>
    <row r="132" spans="1:12">
      <c r="A132" s="71"/>
      <c r="B132" s="71"/>
      <c r="C132" s="71"/>
      <c r="D132" s="71"/>
      <c r="E132" s="71"/>
      <c r="F132" s="212"/>
      <c r="G132" s="218"/>
      <c r="H132" s="215">
        <f t="shared" si="4"/>
        <v>0</v>
      </c>
      <c r="J132" s="212"/>
      <c r="K132" s="218"/>
      <c r="L132" s="215">
        <f t="shared" si="5"/>
        <v>0</v>
      </c>
    </row>
    <row r="133" spans="1:12">
      <c r="A133" s="71"/>
      <c r="B133" s="71"/>
      <c r="C133" s="71"/>
      <c r="D133" s="71"/>
      <c r="E133" s="71"/>
      <c r="F133" s="212"/>
      <c r="G133" s="218"/>
      <c r="H133" s="215">
        <f t="shared" si="4"/>
        <v>0</v>
      </c>
      <c r="J133" s="212"/>
      <c r="K133" s="218"/>
      <c r="L133" s="215">
        <f t="shared" si="5"/>
        <v>0</v>
      </c>
    </row>
    <row r="134" spans="1:12">
      <c r="A134" s="71"/>
      <c r="B134" s="71"/>
      <c r="C134" s="71"/>
      <c r="D134" s="71"/>
      <c r="E134" s="71"/>
      <c r="F134" s="212"/>
      <c r="G134" s="218"/>
      <c r="H134" s="215">
        <f t="shared" si="4"/>
        <v>0</v>
      </c>
      <c r="J134" s="212"/>
      <c r="K134" s="218"/>
      <c r="L134" s="215">
        <f t="shared" si="5"/>
        <v>0</v>
      </c>
    </row>
    <row r="135" spans="1:12">
      <c r="A135" s="71"/>
      <c r="B135" s="71"/>
      <c r="C135" s="71"/>
      <c r="D135" s="71"/>
      <c r="E135" s="71"/>
      <c r="F135" s="212"/>
      <c r="G135" s="218"/>
      <c r="H135" s="215">
        <f t="shared" si="4"/>
        <v>0</v>
      </c>
      <c r="J135" s="212"/>
      <c r="K135" s="218"/>
      <c r="L135" s="215">
        <f t="shared" si="5"/>
        <v>0</v>
      </c>
    </row>
    <row r="136" spans="1:12">
      <c r="A136" s="71"/>
      <c r="B136" s="71"/>
      <c r="C136" s="71"/>
      <c r="D136" s="71"/>
      <c r="E136" s="71"/>
      <c r="F136" s="212"/>
      <c r="G136" s="218"/>
      <c r="H136" s="215">
        <f t="shared" si="4"/>
        <v>0</v>
      </c>
      <c r="J136" s="212"/>
      <c r="K136" s="218"/>
      <c r="L136" s="215">
        <f t="shared" si="5"/>
        <v>0</v>
      </c>
    </row>
    <row r="137" spans="1:12">
      <c r="A137" s="71"/>
      <c r="B137" s="71"/>
      <c r="C137" s="71"/>
      <c r="D137" s="71"/>
      <c r="E137" s="71"/>
      <c r="F137" s="211"/>
      <c r="G137" s="217"/>
      <c r="H137" s="214">
        <f t="shared" si="4"/>
        <v>0</v>
      </c>
      <c r="J137" s="211"/>
      <c r="K137" s="217"/>
      <c r="L137" s="214">
        <f t="shared" si="5"/>
        <v>0</v>
      </c>
    </row>
    <row r="138" spans="1:12">
      <c r="A138" s="71"/>
      <c r="B138" s="71"/>
      <c r="C138" s="71"/>
      <c r="D138" s="71"/>
      <c r="E138" s="71"/>
      <c r="F138" s="212"/>
      <c r="G138" s="218"/>
      <c r="H138" s="215">
        <f t="shared" si="4"/>
        <v>0</v>
      </c>
      <c r="J138" s="212"/>
      <c r="K138" s="218"/>
      <c r="L138" s="215">
        <f t="shared" si="5"/>
        <v>0</v>
      </c>
    </row>
    <row r="139" spans="1:12">
      <c r="A139" s="71"/>
      <c r="B139" s="71"/>
      <c r="C139" s="71"/>
      <c r="D139" s="71"/>
      <c r="E139" s="71"/>
      <c r="F139" s="212"/>
      <c r="G139" s="218"/>
      <c r="H139" s="215">
        <f t="shared" si="4"/>
        <v>0</v>
      </c>
      <c r="J139" s="212"/>
      <c r="K139" s="218"/>
      <c r="L139" s="215">
        <f t="shared" si="5"/>
        <v>0</v>
      </c>
    </row>
    <row r="140" spans="1:12">
      <c r="A140" s="71"/>
      <c r="B140" s="71"/>
      <c r="C140" s="71"/>
      <c r="D140" s="71"/>
      <c r="E140" s="71"/>
      <c r="F140" s="212"/>
      <c r="G140" s="218"/>
      <c r="H140" s="215">
        <f t="shared" si="4"/>
        <v>0</v>
      </c>
      <c r="J140" s="212"/>
      <c r="K140" s="218"/>
      <c r="L140" s="215">
        <f t="shared" si="5"/>
        <v>0</v>
      </c>
    </row>
    <row r="141" spans="1:12">
      <c r="A141" s="71"/>
      <c r="B141" s="71"/>
      <c r="C141" s="71"/>
      <c r="D141" s="71"/>
      <c r="E141" s="71"/>
      <c r="F141" s="212"/>
      <c r="G141" s="218"/>
      <c r="H141" s="215">
        <f t="shared" si="4"/>
        <v>0</v>
      </c>
      <c r="J141" s="212"/>
      <c r="K141" s="218"/>
      <c r="L141" s="215">
        <f t="shared" si="5"/>
        <v>0</v>
      </c>
    </row>
    <row r="142" spans="1:12">
      <c r="A142" s="71"/>
      <c r="B142" s="71"/>
      <c r="C142" s="71"/>
      <c r="D142" s="71"/>
      <c r="E142" s="71"/>
      <c r="F142" s="212"/>
      <c r="G142" s="218"/>
      <c r="H142" s="215">
        <f t="shared" si="4"/>
        <v>0</v>
      </c>
      <c r="J142" s="212"/>
      <c r="K142" s="218"/>
      <c r="L142" s="215">
        <f t="shared" si="5"/>
        <v>0</v>
      </c>
    </row>
    <row r="143" spans="1:12">
      <c r="A143" s="71"/>
      <c r="B143" s="71"/>
      <c r="C143" s="71"/>
      <c r="D143" s="71"/>
      <c r="E143" s="71"/>
      <c r="F143" s="212"/>
      <c r="G143" s="218"/>
      <c r="H143" s="215">
        <f t="shared" si="4"/>
        <v>0</v>
      </c>
      <c r="J143" s="212"/>
      <c r="K143" s="218"/>
      <c r="L143" s="215">
        <f t="shared" si="5"/>
        <v>0</v>
      </c>
    </row>
    <row r="144" spans="1:12">
      <c r="A144" s="71"/>
      <c r="B144" s="71"/>
      <c r="C144" s="71"/>
      <c r="D144" s="71"/>
      <c r="E144" s="71"/>
      <c r="F144" s="211"/>
      <c r="G144" s="217"/>
      <c r="H144" s="214">
        <f t="shared" si="4"/>
        <v>0</v>
      </c>
      <c r="J144" s="211"/>
      <c r="K144" s="217"/>
      <c r="L144" s="214">
        <f t="shared" si="5"/>
        <v>0</v>
      </c>
    </row>
    <row r="145" spans="1:12">
      <c r="A145" s="71"/>
      <c r="B145" s="71"/>
      <c r="C145" s="71"/>
      <c r="D145" s="71"/>
      <c r="E145" s="71"/>
      <c r="F145" s="212"/>
      <c r="G145" s="218"/>
      <c r="H145" s="215">
        <f t="shared" si="4"/>
        <v>0</v>
      </c>
      <c r="J145" s="212"/>
      <c r="K145" s="218"/>
      <c r="L145" s="215">
        <f t="shared" si="5"/>
        <v>0</v>
      </c>
    </row>
    <row r="146" spans="1:12">
      <c r="A146" s="71"/>
      <c r="B146" s="71"/>
      <c r="C146" s="71"/>
      <c r="D146" s="71"/>
      <c r="E146" s="71"/>
      <c r="F146" s="212"/>
      <c r="G146" s="218"/>
      <c r="H146" s="215">
        <f t="shared" si="4"/>
        <v>0</v>
      </c>
      <c r="J146" s="212"/>
      <c r="K146" s="218"/>
      <c r="L146" s="215">
        <f t="shared" si="5"/>
        <v>0</v>
      </c>
    </row>
    <row r="147" spans="1:12">
      <c r="A147" s="71"/>
      <c r="B147" s="71"/>
      <c r="C147" s="71"/>
      <c r="D147" s="71"/>
      <c r="E147" s="71"/>
      <c r="F147" s="212"/>
      <c r="G147" s="218"/>
      <c r="H147" s="215">
        <f t="shared" si="4"/>
        <v>0</v>
      </c>
      <c r="J147" s="212"/>
      <c r="K147" s="218"/>
      <c r="L147" s="215">
        <f t="shared" si="5"/>
        <v>0</v>
      </c>
    </row>
    <row r="148" spans="1:12">
      <c r="A148" s="71"/>
      <c r="B148" s="71"/>
      <c r="C148" s="71"/>
      <c r="D148" s="71"/>
      <c r="E148" s="71"/>
      <c r="F148" s="212"/>
      <c r="G148" s="218"/>
      <c r="H148" s="215">
        <f t="shared" ref="H148:H149" si="6">IF(F148*G148=0,0,F148*G148)</f>
        <v>0</v>
      </c>
      <c r="J148" s="212"/>
      <c r="K148" s="218"/>
      <c r="L148" s="215">
        <f t="shared" ref="L148:L149" si="7">IF(J148*K148=0,0,J148*K148)</f>
        <v>0</v>
      </c>
    </row>
    <row r="149" spans="1:12">
      <c r="A149" s="71"/>
      <c r="B149" s="71"/>
      <c r="C149" s="71"/>
      <c r="D149" s="71"/>
      <c r="E149" s="71"/>
      <c r="F149" s="212"/>
      <c r="G149" s="218"/>
      <c r="H149" s="215">
        <f t="shared" si="6"/>
        <v>0</v>
      </c>
      <c r="J149" s="212"/>
      <c r="K149" s="218"/>
      <c r="L149" s="215">
        <f t="shared" si="7"/>
        <v>0</v>
      </c>
    </row>
  </sheetData>
  <sheetProtection algorithmName="SHA-512" hashValue="gv2ozUMiq2tYJ7XJVGSKj868GBztZgBJZ+t2niepi9FJaBhT/2C99oH8kZ3eOW3TmvNLL9KRQDqbmYGLdYZkYQ==" saltValue="M02uvSWhuk7rUYmN09agcw==" spinCount="100000" sheet="1" objects="1" scenarios="1" sort="0" autoFilter="0" pivotTables="0"/>
  <autoFilter ref="A9:L9"/>
  <mergeCells count="5">
    <mergeCell ref="A7:E7"/>
    <mergeCell ref="F7:H7"/>
    <mergeCell ref="F4:H4"/>
    <mergeCell ref="J4:L4"/>
    <mergeCell ref="J7:L7"/>
  </mergeCells>
  <conditionalFormatting sqref="A11:B17 D11:E17 A18:E149">
    <cfRule type="expression" dxfId="47" priority="11">
      <formula>$A$1=TRUE</formula>
    </cfRule>
  </conditionalFormatting>
  <conditionalFormatting sqref="I11:I149">
    <cfRule type="cellIs" dxfId="46" priority="9" operator="lessThan">
      <formula>0</formula>
    </cfRule>
  </conditionalFormatting>
  <conditionalFormatting sqref="C11:C17">
    <cfRule type="expression" dxfId="45" priority="7">
      <formula>$A$1=TRUE</formula>
    </cfRule>
  </conditionalFormatting>
  <conditionalFormatting sqref="J11:L149">
    <cfRule type="cellIs" dxfId="44" priority="1" operator="lessThan">
      <formula>0</formula>
    </cfRule>
  </conditionalFormatting>
  <conditionalFormatting sqref="F11:G149">
    <cfRule type="expression" dxfId="43" priority="6">
      <formula>$A$1=TRUE</formula>
    </cfRule>
  </conditionalFormatting>
  <conditionalFormatting sqref="F11:H149">
    <cfRule type="cellIs" dxfId="42" priority="4" operator="lessThan">
      <formula>0</formula>
    </cfRule>
  </conditionalFormatting>
  <conditionalFormatting sqref="H11:H149">
    <cfRule type="cellIs" dxfId="41" priority="5" operator="equal">
      <formula>0</formula>
    </cfRule>
  </conditionalFormatting>
  <conditionalFormatting sqref="J11:K149">
    <cfRule type="expression" dxfId="40" priority="3">
      <formula>$A$1=TRUE</formula>
    </cfRule>
  </conditionalFormatting>
  <conditionalFormatting sqref="L11:L149">
    <cfRule type="cellIs" dxfId="39" priority="2"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H70 L11 L13:L70 L12 M12:N12 M11:N11 M13:N70"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4D9"/>
  </sheetPr>
  <dimension ref="A1:L149"/>
  <sheetViews>
    <sheetView showGridLines="0" zoomScale="85" zoomScaleNormal="85" workbookViewId="0">
      <pane ySplit="10" topLeftCell="A11" activePane="bottomLeft" state="frozen"/>
      <selection activeCell="A2" sqref="A2"/>
      <selection pane="bottomLeft" activeCell="C10" sqref="C10"/>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7" width="9.28515625" style="1" customWidth="1"/>
    <col min="8" max="8" width="15.7109375" style="1" customWidth="1"/>
    <col min="9" max="9" width="0.85546875" style="1" customWidth="1"/>
    <col min="10" max="11" width="9.28515625" style="1" customWidth="1"/>
    <col min="12" max="12" width="15.7109375" style="1" customWidth="1"/>
    <col min="13" max="13" width="0.85546875" style="1" customWidth="1"/>
    <col min="14" max="16384" width="9.140625" style="1"/>
  </cols>
  <sheetData>
    <row r="1" spans="1:12">
      <c r="A1" s="3" t="b">
        <f>Voorblad!$B$52</f>
        <v>1</v>
      </c>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c r="A4" s="235" t="str">
        <f ca="1">MID(CELL("bestandsnaam",$A$1),FIND("]",CELL("bestandsnaam",$A$1))+1,31)</f>
        <v>Werkpakket 4</v>
      </c>
      <c r="B4" s="2"/>
      <c r="C4" s="17"/>
      <c r="D4" s="7"/>
      <c r="E4" s="7"/>
      <c r="F4" s="385"/>
      <c r="G4" s="385"/>
      <c r="H4" s="385"/>
      <c r="I4" s="342"/>
      <c r="J4" s="385"/>
      <c r="K4" s="385"/>
      <c r="L4" s="385"/>
    </row>
    <row r="5" spans="1:12" ht="12.75" hidden="1" customHeight="1">
      <c r="A5" s="8"/>
      <c r="B5" s="8"/>
      <c r="C5" s="9"/>
      <c r="D5" s="10"/>
      <c r="E5" s="10"/>
      <c r="G5" s="16" t="s">
        <v>20</v>
      </c>
      <c r="H5" s="223">
        <f>SUM(H11:H9998)</f>
        <v>0</v>
      </c>
      <c r="K5" s="16" t="s">
        <v>20</v>
      </c>
      <c r="L5" s="223">
        <f>SUM(L11:L9998)</f>
        <v>0</v>
      </c>
    </row>
    <row r="6" spans="1:12">
      <c r="A6" s="8"/>
      <c r="B6" s="8" t="str">
        <f>Voorblad!B4</f>
        <v>Begrotingsformat incl. voortgangs- en eindrapportage</v>
      </c>
      <c r="C6" s="9"/>
      <c r="D6" s="10"/>
      <c r="E6" s="10"/>
      <c r="F6" s="11"/>
      <c r="G6" s="9"/>
      <c r="H6" s="9"/>
      <c r="J6" s="11"/>
      <c r="K6" s="9"/>
      <c r="L6" s="9"/>
    </row>
    <row r="7" spans="1:12" s="46" customFormat="1">
      <c r="A7" s="380" t="s">
        <v>33</v>
      </c>
      <c r="B7" s="381"/>
      <c r="C7" s="381"/>
      <c r="D7" s="381"/>
      <c r="E7" s="381"/>
      <c r="F7" s="382" t="s">
        <v>2</v>
      </c>
      <c r="G7" s="380"/>
      <c r="H7" s="380"/>
      <c r="J7" s="383" t="s">
        <v>28</v>
      </c>
      <c r="K7" s="384"/>
      <c r="L7" s="384"/>
    </row>
    <row r="8" spans="1:12" s="46" customFormat="1">
      <c r="A8" s="47" t="s">
        <v>11</v>
      </c>
      <c r="B8" s="47" t="s">
        <v>12</v>
      </c>
      <c r="C8" s="48" t="s">
        <v>13</v>
      </c>
      <c r="D8" s="49" t="s">
        <v>14</v>
      </c>
      <c r="E8" s="49" t="s">
        <v>15</v>
      </c>
      <c r="F8" s="50" t="s">
        <v>16</v>
      </c>
      <c r="G8" s="168" t="s">
        <v>17</v>
      </c>
      <c r="H8" s="168" t="s">
        <v>22</v>
      </c>
      <c r="J8" s="50" t="s">
        <v>21</v>
      </c>
      <c r="K8" s="168" t="s">
        <v>130</v>
      </c>
      <c r="L8" s="168" t="s">
        <v>131</v>
      </c>
    </row>
    <row r="9" spans="1:12" s="46" customFormat="1" ht="13.5" thickBot="1">
      <c r="A9" s="179" t="s">
        <v>4</v>
      </c>
      <c r="B9" s="179" t="s">
        <v>5</v>
      </c>
      <c r="C9" s="180" t="s">
        <v>29</v>
      </c>
      <c r="D9" s="181" t="s">
        <v>6</v>
      </c>
      <c r="E9" s="181" t="s">
        <v>7</v>
      </c>
      <c r="F9" s="219" t="s">
        <v>8</v>
      </c>
      <c r="G9" s="180" t="s">
        <v>3</v>
      </c>
      <c r="H9" s="180" t="s">
        <v>27</v>
      </c>
      <c r="I9" s="175"/>
      <c r="J9" s="219" t="s">
        <v>8</v>
      </c>
      <c r="K9" s="180" t="s">
        <v>3</v>
      </c>
      <c r="L9" s="180" t="s">
        <v>27</v>
      </c>
    </row>
    <row r="10" spans="1:12" s="12" customFormat="1" ht="14.25" thickTop="1" thickBot="1">
      <c r="A10" s="182" t="s">
        <v>1</v>
      </c>
      <c r="B10" s="182" t="s">
        <v>1</v>
      </c>
      <c r="C10" s="182" t="s">
        <v>1</v>
      </c>
      <c r="D10" s="183"/>
      <c r="E10" s="182" t="s">
        <v>1</v>
      </c>
      <c r="F10" s="182" t="s">
        <v>1</v>
      </c>
      <c r="G10" s="176" t="s">
        <v>1</v>
      </c>
      <c r="H10" s="177">
        <f>SUM(H11:H9998)</f>
        <v>0</v>
      </c>
      <c r="I10" s="178"/>
      <c r="J10" s="182" t="s">
        <v>1</v>
      </c>
      <c r="K10" s="176" t="s">
        <v>1</v>
      </c>
      <c r="L10" s="177">
        <f>SUM(L11:L9998)</f>
        <v>0</v>
      </c>
    </row>
    <row r="11" spans="1:12" s="13" customFormat="1" ht="13.5" thickTop="1">
      <c r="A11" s="70"/>
      <c r="B11" s="70"/>
      <c r="C11" s="70"/>
      <c r="D11" s="70"/>
      <c r="E11" s="70"/>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0"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ref="L71:L83" si="3">IF(J71*K71=0,0,J71*K71)</f>
        <v>0</v>
      </c>
    </row>
    <row r="72" spans="1:12">
      <c r="A72" s="71"/>
      <c r="B72" s="71"/>
      <c r="C72" s="71"/>
      <c r="D72" s="71"/>
      <c r="E72" s="71"/>
      <c r="F72" s="212"/>
      <c r="G72" s="218"/>
      <c r="H72" s="215">
        <f t="shared" si="2"/>
        <v>0</v>
      </c>
      <c r="J72" s="212"/>
      <c r="K72" s="218"/>
      <c r="L72" s="215">
        <f t="shared" si="3"/>
        <v>0</v>
      </c>
    </row>
    <row r="73" spans="1:12">
      <c r="A73" s="71"/>
      <c r="B73" s="71"/>
      <c r="C73" s="71"/>
      <c r="D73" s="71"/>
      <c r="E73" s="71"/>
      <c r="F73" s="212"/>
      <c r="G73" s="218"/>
      <c r="H73" s="215">
        <f t="shared" si="2"/>
        <v>0</v>
      </c>
      <c r="J73" s="212"/>
      <c r="K73" s="218"/>
      <c r="L73" s="215">
        <f t="shared" si="3"/>
        <v>0</v>
      </c>
    </row>
    <row r="74" spans="1:12">
      <c r="A74" s="71"/>
      <c r="B74" s="71"/>
      <c r="C74" s="71"/>
      <c r="D74" s="71"/>
      <c r="E74" s="71"/>
      <c r="F74" s="211"/>
      <c r="G74" s="217"/>
      <c r="H74" s="214">
        <f t="shared" si="2"/>
        <v>0</v>
      </c>
      <c r="J74" s="211"/>
      <c r="K74" s="217"/>
      <c r="L74" s="214">
        <f t="shared" si="3"/>
        <v>0</v>
      </c>
    </row>
    <row r="75" spans="1:12">
      <c r="A75" s="71"/>
      <c r="B75" s="71"/>
      <c r="C75" s="71"/>
      <c r="D75" s="71"/>
      <c r="E75" s="71"/>
      <c r="F75" s="212"/>
      <c r="G75" s="218"/>
      <c r="H75" s="215">
        <f t="shared" si="2"/>
        <v>0</v>
      </c>
      <c r="J75" s="212"/>
      <c r="K75" s="218"/>
      <c r="L75" s="215">
        <f t="shared" si="3"/>
        <v>0</v>
      </c>
    </row>
    <row r="76" spans="1:12">
      <c r="A76" s="71"/>
      <c r="B76" s="71"/>
      <c r="C76" s="71"/>
      <c r="D76" s="71"/>
      <c r="E76" s="71"/>
      <c r="F76" s="212"/>
      <c r="G76" s="218"/>
      <c r="H76" s="215">
        <f t="shared" si="2"/>
        <v>0</v>
      </c>
      <c r="J76" s="212"/>
      <c r="K76" s="218"/>
      <c r="L76" s="215">
        <f t="shared" si="3"/>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c r="J84" s="212"/>
      <c r="K84" s="218"/>
      <c r="L84" s="215"/>
    </row>
    <row r="85" spans="1:12">
      <c r="A85" s="71"/>
      <c r="B85" s="71"/>
      <c r="C85" s="71"/>
      <c r="D85" s="71"/>
      <c r="E85" s="71"/>
      <c r="F85" s="212"/>
      <c r="G85" s="218"/>
      <c r="H85" s="215"/>
      <c r="J85" s="212"/>
      <c r="K85" s="218"/>
      <c r="L85" s="215"/>
    </row>
    <row r="86" spans="1:12">
      <c r="A86" s="71"/>
      <c r="B86" s="71"/>
      <c r="C86" s="71"/>
      <c r="D86" s="71"/>
      <c r="E86" s="71"/>
      <c r="F86" s="212"/>
      <c r="G86" s="218"/>
      <c r="H86" s="215"/>
      <c r="J86" s="212"/>
      <c r="K86" s="218"/>
      <c r="L86" s="215"/>
    </row>
    <row r="87" spans="1:12">
      <c r="A87" s="71"/>
      <c r="B87" s="71"/>
      <c r="C87" s="71"/>
      <c r="D87" s="71"/>
      <c r="E87" s="71"/>
      <c r="F87" s="212"/>
      <c r="G87" s="218"/>
      <c r="H87" s="215"/>
      <c r="J87" s="212"/>
      <c r="K87" s="218"/>
      <c r="L87" s="215"/>
    </row>
    <row r="88" spans="1:12">
      <c r="A88" s="71"/>
      <c r="B88" s="71"/>
      <c r="C88" s="71"/>
      <c r="D88" s="71"/>
      <c r="E88" s="71"/>
      <c r="F88" s="211"/>
      <c r="G88" s="217"/>
      <c r="H88" s="214"/>
      <c r="J88" s="211"/>
      <c r="K88" s="217"/>
      <c r="L88" s="214"/>
    </row>
    <row r="89" spans="1:12">
      <c r="A89" s="71"/>
      <c r="B89" s="71"/>
      <c r="C89" s="71"/>
      <c r="D89" s="71"/>
      <c r="E89" s="71"/>
      <c r="F89" s="212"/>
      <c r="G89" s="218"/>
      <c r="H89" s="215"/>
      <c r="J89" s="212"/>
      <c r="K89" s="218"/>
      <c r="L89" s="215"/>
    </row>
    <row r="90" spans="1:12">
      <c r="A90" s="71"/>
      <c r="B90" s="71"/>
      <c r="C90" s="71"/>
      <c r="D90" s="71"/>
      <c r="E90" s="71"/>
      <c r="F90" s="212"/>
      <c r="G90" s="218"/>
      <c r="H90" s="215"/>
      <c r="J90" s="212"/>
      <c r="K90" s="218"/>
      <c r="L90" s="215"/>
    </row>
    <row r="91" spans="1:12">
      <c r="A91" s="71"/>
      <c r="B91" s="71"/>
      <c r="C91" s="71"/>
      <c r="D91" s="71"/>
      <c r="E91" s="71"/>
      <c r="F91" s="212"/>
      <c r="G91" s="218"/>
      <c r="H91" s="215"/>
      <c r="J91" s="212"/>
      <c r="K91" s="218"/>
      <c r="L91" s="215"/>
    </row>
    <row r="92" spans="1:12">
      <c r="A92" s="71"/>
      <c r="B92" s="71"/>
      <c r="C92" s="71"/>
      <c r="D92" s="71"/>
      <c r="E92" s="71"/>
      <c r="F92" s="212"/>
      <c r="G92" s="218"/>
      <c r="H92" s="215"/>
      <c r="J92" s="212"/>
      <c r="K92" s="218"/>
      <c r="L92" s="215"/>
    </row>
    <row r="93" spans="1:12">
      <c r="A93" s="71"/>
      <c r="B93" s="71"/>
      <c r="C93" s="71"/>
      <c r="D93" s="71"/>
      <c r="E93" s="71"/>
      <c r="F93" s="212"/>
      <c r="G93" s="218"/>
      <c r="H93" s="215"/>
      <c r="J93" s="212"/>
      <c r="K93" s="218"/>
      <c r="L93" s="215"/>
    </row>
    <row r="94" spans="1:12">
      <c r="A94" s="71"/>
      <c r="B94" s="71"/>
      <c r="C94" s="71"/>
      <c r="D94" s="71"/>
      <c r="E94" s="71"/>
      <c r="F94" s="212"/>
      <c r="G94" s="218"/>
      <c r="H94" s="215"/>
      <c r="J94" s="212"/>
      <c r="K94" s="218"/>
      <c r="L94" s="215"/>
    </row>
    <row r="95" spans="1:12">
      <c r="A95" s="71"/>
      <c r="B95" s="71"/>
      <c r="C95" s="71"/>
      <c r="D95" s="71"/>
      <c r="E95" s="71"/>
      <c r="F95" s="211"/>
      <c r="G95" s="217"/>
      <c r="H95" s="214"/>
      <c r="J95" s="211"/>
      <c r="K95" s="217"/>
      <c r="L95" s="214"/>
    </row>
    <row r="96" spans="1:12">
      <c r="A96" s="71"/>
      <c r="B96" s="71"/>
      <c r="C96" s="71"/>
      <c r="D96" s="71"/>
      <c r="E96" s="71"/>
      <c r="F96" s="212"/>
      <c r="G96" s="218"/>
      <c r="H96" s="215"/>
      <c r="J96" s="212"/>
      <c r="K96" s="218"/>
      <c r="L96" s="215"/>
    </row>
    <row r="97" spans="1:12">
      <c r="A97" s="71"/>
      <c r="B97" s="71"/>
      <c r="C97" s="71"/>
      <c r="D97" s="71"/>
      <c r="E97" s="71"/>
      <c r="F97" s="212"/>
      <c r="G97" s="218"/>
      <c r="H97" s="215"/>
      <c r="J97" s="212"/>
      <c r="K97" s="218"/>
      <c r="L97" s="215"/>
    </row>
    <row r="98" spans="1:12">
      <c r="A98" s="71"/>
      <c r="B98" s="71"/>
      <c r="C98" s="71"/>
      <c r="D98" s="71"/>
      <c r="E98" s="71"/>
      <c r="F98" s="212"/>
      <c r="G98" s="218"/>
      <c r="H98" s="215"/>
      <c r="J98" s="212"/>
      <c r="K98" s="218"/>
      <c r="L98" s="215"/>
    </row>
    <row r="99" spans="1:12">
      <c r="A99" s="71"/>
      <c r="B99" s="71"/>
      <c r="C99" s="71"/>
      <c r="D99" s="71"/>
      <c r="E99" s="71"/>
      <c r="F99" s="212"/>
      <c r="G99" s="218"/>
      <c r="H99" s="215"/>
      <c r="J99" s="212"/>
      <c r="K99" s="218"/>
      <c r="L99" s="215"/>
    </row>
    <row r="100" spans="1:12">
      <c r="A100" s="71"/>
      <c r="B100" s="71"/>
      <c r="C100" s="71"/>
      <c r="D100" s="71"/>
      <c r="E100" s="71"/>
      <c r="F100" s="212"/>
      <c r="G100" s="218"/>
      <c r="H100" s="215"/>
      <c r="J100" s="212"/>
      <c r="K100" s="218"/>
      <c r="L100" s="215"/>
    </row>
    <row r="101" spans="1:12">
      <c r="A101" s="71"/>
      <c r="B101" s="71"/>
      <c r="C101" s="71"/>
      <c r="D101" s="71"/>
      <c r="E101" s="71"/>
      <c r="F101" s="212"/>
      <c r="G101" s="218"/>
      <c r="H101" s="215"/>
      <c r="J101" s="212"/>
      <c r="K101" s="218"/>
      <c r="L101" s="215"/>
    </row>
    <row r="102" spans="1:12">
      <c r="A102" s="71"/>
      <c r="B102" s="71"/>
      <c r="C102" s="71"/>
      <c r="D102" s="71"/>
      <c r="E102" s="71"/>
      <c r="F102" s="211"/>
      <c r="G102" s="217"/>
      <c r="H102" s="214"/>
      <c r="J102" s="211"/>
      <c r="K102" s="217"/>
      <c r="L102" s="214"/>
    </row>
    <row r="103" spans="1:12">
      <c r="A103" s="71"/>
      <c r="B103" s="71"/>
      <c r="C103" s="71"/>
      <c r="D103" s="71"/>
      <c r="E103" s="71"/>
      <c r="F103" s="212"/>
      <c r="G103" s="218"/>
      <c r="H103" s="215"/>
      <c r="J103" s="212"/>
      <c r="K103" s="218"/>
      <c r="L103" s="215"/>
    </row>
    <row r="104" spans="1:12">
      <c r="A104" s="71"/>
      <c r="B104" s="71"/>
      <c r="C104" s="71"/>
      <c r="D104" s="71"/>
      <c r="E104" s="71"/>
      <c r="F104" s="212"/>
      <c r="G104" s="218"/>
      <c r="H104" s="215"/>
      <c r="J104" s="212"/>
      <c r="K104" s="218"/>
      <c r="L104" s="215"/>
    </row>
    <row r="105" spans="1:12">
      <c r="A105" s="71"/>
      <c r="B105" s="71"/>
      <c r="C105" s="71"/>
      <c r="D105" s="71"/>
      <c r="E105" s="71"/>
      <c r="F105" s="212"/>
      <c r="G105" s="218"/>
      <c r="H105" s="215"/>
      <c r="J105" s="212"/>
      <c r="K105" s="218"/>
      <c r="L105" s="215"/>
    </row>
    <row r="106" spans="1:12">
      <c r="A106" s="71"/>
      <c r="B106" s="71"/>
      <c r="C106" s="71"/>
      <c r="D106" s="71"/>
      <c r="E106" s="71"/>
      <c r="F106" s="212"/>
      <c r="G106" s="218"/>
      <c r="H106" s="215"/>
      <c r="J106" s="212"/>
      <c r="K106" s="218"/>
      <c r="L106" s="215"/>
    </row>
    <row r="107" spans="1:12">
      <c r="A107" s="71"/>
      <c r="B107" s="71"/>
      <c r="C107" s="71"/>
      <c r="D107" s="71"/>
      <c r="E107" s="71"/>
      <c r="F107" s="212"/>
      <c r="G107" s="218"/>
      <c r="H107" s="215"/>
      <c r="J107" s="212"/>
      <c r="K107" s="218"/>
      <c r="L107" s="215"/>
    </row>
    <row r="108" spans="1:12">
      <c r="A108" s="71"/>
      <c r="B108" s="71"/>
      <c r="C108" s="71"/>
      <c r="D108" s="71"/>
      <c r="E108" s="71"/>
      <c r="F108" s="212"/>
      <c r="G108" s="218"/>
      <c r="H108" s="215"/>
      <c r="J108" s="212"/>
      <c r="K108" s="218"/>
      <c r="L108" s="215"/>
    </row>
    <row r="109" spans="1:12">
      <c r="A109" s="71"/>
      <c r="B109" s="71"/>
      <c r="C109" s="71"/>
      <c r="D109" s="71"/>
      <c r="E109" s="71"/>
      <c r="F109" s="211"/>
      <c r="G109" s="217"/>
      <c r="H109" s="214"/>
      <c r="J109" s="211"/>
      <c r="K109" s="217"/>
      <c r="L109" s="214"/>
    </row>
    <row r="110" spans="1:12">
      <c r="A110" s="71"/>
      <c r="B110" s="71"/>
      <c r="C110" s="71"/>
      <c r="D110" s="71"/>
      <c r="E110" s="71"/>
      <c r="F110" s="212"/>
      <c r="G110" s="218"/>
      <c r="H110" s="215"/>
      <c r="J110" s="212"/>
      <c r="K110" s="218"/>
      <c r="L110" s="215"/>
    </row>
    <row r="111" spans="1:12">
      <c r="A111" s="71"/>
      <c r="B111" s="71"/>
      <c r="C111" s="71"/>
      <c r="D111" s="71"/>
      <c r="E111" s="71"/>
      <c r="F111" s="212"/>
      <c r="G111" s="218"/>
      <c r="H111" s="215"/>
      <c r="J111" s="212"/>
      <c r="K111" s="218"/>
      <c r="L111" s="215"/>
    </row>
    <row r="112" spans="1:12">
      <c r="A112" s="71"/>
      <c r="B112" s="71"/>
      <c r="C112" s="71"/>
      <c r="D112" s="71"/>
      <c r="E112" s="71"/>
      <c r="F112" s="212"/>
      <c r="G112" s="218"/>
      <c r="H112" s="215"/>
      <c r="J112" s="212"/>
      <c r="K112" s="218"/>
      <c r="L112" s="215"/>
    </row>
    <row r="113" spans="1:12">
      <c r="A113" s="71"/>
      <c r="B113" s="71"/>
      <c r="C113" s="71"/>
      <c r="D113" s="71"/>
      <c r="E113" s="71"/>
      <c r="F113" s="212"/>
      <c r="G113" s="218"/>
      <c r="H113" s="215"/>
      <c r="J113" s="212"/>
      <c r="K113" s="218"/>
      <c r="L113" s="215"/>
    </row>
    <row r="114" spans="1:12">
      <c r="A114" s="71"/>
      <c r="B114" s="71"/>
      <c r="C114" s="71"/>
      <c r="D114" s="71"/>
      <c r="E114" s="71"/>
      <c r="F114" s="212"/>
      <c r="G114" s="218"/>
      <c r="H114" s="215"/>
      <c r="J114" s="212"/>
      <c r="K114" s="218"/>
      <c r="L114" s="215"/>
    </row>
    <row r="115" spans="1:12">
      <c r="A115" s="71"/>
      <c r="B115" s="71"/>
      <c r="C115" s="71"/>
      <c r="D115" s="71"/>
      <c r="E115" s="71"/>
      <c r="F115" s="212"/>
      <c r="G115" s="218"/>
      <c r="H115" s="215"/>
      <c r="J115" s="212"/>
      <c r="K115" s="218"/>
      <c r="L115" s="215"/>
    </row>
    <row r="116" spans="1:12">
      <c r="A116" s="71"/>
      <c r="B116" s="71"/>
      <c r="C116" s="71"/>
      <c r="D116" s="71"/>
      <c r="E116" s="71"/>
      <c r="F116" s="211"/>
      <c r="G116" s="217"/>
      <c r="H116" s="214"/>
      <c r="J116" s="211"/>
      <c r="K116" s="217"/>
      <c r="L116" s="214"/>
    </row>
    <row r="117" spans="1:12">
      <c r="A117" s="71"/>
      <c r="B117" s="71"/>
      <c r="C117" s="71"/>
      <c r="D117" s="71"/>
      <c r="E117" s="71"/>
      <c r="F117" s="212"/>
      <c r="G117" s="218"/>
      <c r="H117" s="215"/>
      <c r="J117" s="212"/>
      <c r="K117" s="218"/>
      <c r="L117" s="215"/>
    </row>
    <row r="118" spans="1:12">
      <c r="A118" s="71"/>
      <c r="B118" s="71"/>
      <c r="C118" s="71"/>
      <c r="D118" s="71"/>
      <c r="E118" s="71"/>
      <c r="F118" s="212"/>
      <c r="G118" s="218"/>
      <c r="H118" s="215"/>
      <c r="J118" s="212"/>
      <c r="K118" s="218"/>
      <c r="L118" s="215"/>
    </row>
    <row r="119" spans="1:12">
      <c r="A119" s="71"/>
      <c r="B119" s="71"/>
      <c r="C119" s="71"/>
      <c r="D119" s="71"/>
      <c r="E119" s="71"/>
      <c r="F119" s="212"/>
      <c r="G119" s="218"/>
      <c r="H119" s="215"/>
      <c r="J119" s="212"/>
      <c r="K119" s="218"/>
      <c r="L119" s="215"/>
    </row>
    <row r="120" spans="1:12">
      <c r="A120" s="71"/>
      <c r="B120" s="71"/>
      <c r="C120" s="71"/>
      <c r="D120" s="71"/>
      <c r="E120" s="71"/>
      <c r="F120" s="212"/>
      <c r="G120" s="218"/>
      <c r="H120" s="215"/>
      <c r="J120" s="212"/>
      <c r="K120" s="218"/>
      <c r="L120" s="215"/>
    </row>
    <row r="121" spans="1:12">
      <c r="A121" s="71"/>
      <c r="B121" s="71"/>
      <c r="C121" s="71"/>
      <c r="D121" s="71"/>
      <c r="E121" s="71"/>
      <c r="F121" s="212"/>
      <c r="G121" s="218"/>
      <c r="H121" s="215"/>
      <c r="J121" s="212"/>
      <c r="K121" s="218"/>
      <c r="L121" s="215"/>
    </row>
    <row r="122" spans="1:12">
      <c r="A122" s="71"/>
      <c r="B122" s="71"/>
      <c r="C122" s="71"/>
      <c r="D122" s="71"/>
      <c r="E122" s="71"/>
      <c r="F122" s="212"/>
      <c r="G122" s="218"/>
      <c r="H122" s="215"/>
      <c r="J122" s="212"/>
      <c r="K122" s="218"/>
      <c r="L122" s="215"/>
    </row>
    <row r="123" spans="1:12">
      <c r="A123" s="71"/>
      <c r="B123" s="71"/>
      <c r="C123" s="71"/>
      <c r="D123" s="71"/>
      <c r="E123" s="71"/>
      <c r="F123" s="211"/>
      <c r="G123" s="217"/>
      <c r="H123" s="214"/>
      <c r="J123" s="211"/>
      <c r="K123" s="217"/>
      <c r="L123" s="214"/>
    </row>
    <row r="124" spans="1:12">
      <c r="A124" s="71"/>
      <c r="B124" s="71"/>
      <c r="C124" s="71"/>
      <c r="D124" s="71"/>
      <c r="E124" s="71"/>
      <c r="F124" s="212"/>
      <c r="G124" s="218"/>
      <c r="H124" s="215"/>
      <c r="J124" s="212"/>
      <c r="K124" s="218"/>
      <c r="L124" s="215"/>
    </row>
    <row r="125" spans="1:12">
      <c r="A125" s="71"/>
      <c r="B125" s="71"/>
      <c r="C125" s="71"/>
      <c r="D125" s="71"/>
      <c r="E125" s="71"/>
      <c r="F125" s="212"/>
      <c r="G125" s="218"/>
      <c r="H125" s="215"/>
      <c r="J125" s="212"/>
      <c r="K125" s="218"/>
      <c r="L125" s="215"/>
    </row>
    <row r="126" spans="1:12">
      <c r="A126" s="71"/>
      <c r="B126" s="71"/>
      <c r="C126" s="71"/>
      <c r="D126" s="71"/>
      <c r="E126" s="71"/>
      <c r="F126" s="212"/>
      <c r="G126" s="218"/>
      <c r="H126" s="215"/>
      <c r="J126" s="212"/>
      <c r="K126" s="218"/>
      <c r="L126" s="215"/>
    </row>
    <row r="127" spans="1:12">
      <c r="A127" s="71"/>
      <c r="B127" s="71"/>
      <c r="C127" s="71"/>
      <c r="D127" s="71"/>
      <c r="E127" s="71"/>
      <c r="F127" s="212"/>
      <c r="G127" s="218"/>
      <c r="H127" s="215"/>
      <c r="J127" s="212"/>
      <c r="K127" s="218"/>
      <c r="L127" s="215"/>
    </row>
    <row r="128" spans="1:12">
      <c r="A128" s="71"/>
      <c r="B128" s="71"/>
      <c r="C128" s="71"/>
      <c r="D128" s="71"/>
      <c r="E128" s="71"/>
      <c r="F128" s="212"/>
      <c r="G128" s="218"/>
      <c r="H128" s="215"/>
      <c r="J128" s="212"/>
      <c r="K128" s="218"/>
      <c r="L128" s="215"/>
    </row>
    <row r="129" spans="1:12">
      <c r="A129" s="71"/>
      <c r="B129" s="71"/>
      <c r="C129" s="71"/>
      <c r="D129" s="71"/>
      <c r="E129" s="71"/>
      <c r="F129" s="212"/>
      <c r="G129" s="218"/>
      <c r="H129" s="215"/>
      <c r="J129" s="212"/>
      <c r="K129" s="218"/>
      <c r="L129" s="215"/>
    </row>
    <row r="130" spans="1:12">
      <c r="A130" s="71"/>
      <c r="B130" s="71"/>
      <c r="C130" s="71"/>
      <c r="D130" s="71"/>
      <c r="E130" s="71"/>
      <c r="F130" s="211"/>
      <c r="G130" s="217"/>
      <c r="H130" s="214"/>
      <c r="J130" s="211"/>
      <c r="K130" s="217"/>
      <c r="L130" s="214"/>
    </row>
    <row r="131" spans="1:12">
      <c r="A131" s="71"/>
      <c r="B131" s="71"/>
      <c r="C131" s="71"/>
      <c r="D131" s="71"/>
      <c r="E131" s="71"/>
      <c r="F131" s="212"/>
      <c r="G131" s="218"/>
      <c r="H131" s="215"/>
      <c r="J131" s="212"/>
      <c r="K131" s="218"/>
      <c r="L131" s="215"/>
    </row>
    <row r="132" spans="1:12">
      <c r="A132" s="71"/>
      <c r="B132" s="71"/>
      <c r="C132" s="71"/>
      <c r="D132" s="71"/>
      <c r="E132" s="71"/>
      <c r="F132" s="212"/>
      <c r="G132" s="218"/>
      <c r="H132" s="215"/>
      <c r="J132" s="212"/>
      <c r="K132" s="218"/>
      <c r="L132" s="215"/>
    </row>
    <row r="133" spans="1:12">
      <c r="A133" s="71"/>
      <c r="B133" s="71"/>
      <c r="C133" s="71"/>
      <c r="D133" s="71"/>
      <c r="E133" s="71"/>
      <c r="F133" s="212"/>
      <c r="G133" s="218"/>
      <c r="H133" s="215"/>
      <c r="J133" s="212"/>
      <c r="K133" s="218"/>
      <c r="L133" s="215"/>
    </row>
    <row r="134" spans="1:12">
      <c r="A134" s="71"/>
      <c r="B134" s="71"/>
      <c r="C134" s="71"/>
      <c r="D134" s="71"/>
      <c r="E134" s="71"/>
      <c r="F134" s="212"/>
      <c r="G134" s="218"/>
      <c r="H134" s="215"/>
      <c r="J134" s="212"/>
      <c r="K134" s="218"/>
      <c r="L134" s="215"/>
    </row>
    <row r="135" spans="1:12">
      <c r="A135" s="71"/>
      <c r="B135" s="71"/>
      <c r="C135" s="71"/>
      <c r="D135" s="71"/>
      <c r="E135" s="71"/>
      <c r="F135" s="212"/>
      <c r="G135" s="218"/>
      <c r="H135" s="215"/>
      <c r="J135" s="212"/>
      <c r="K135" s="218"/>
      <c r="L135" s="215"/>
    </row>
    <row r="136" spans="1:12">
      <c r="A136" s="71"/>
      <c r="B136" s="71"/>
      <c r="C136" s="71"/>
      <c r="D136" s="71"/>
      <c r="E136" s="71"/>
      <c r="F136" s="212"/>
      <c r="G136" s="218"/>
      <c r="H136" s="215"/>
      <c r="J136" s="212"/>
      <c r="K136" s="218"/>
      <c r="L136" s="215"/>
    </row>
    <row r="137" spans="1:12">
      <c r="A137" s="71"/>
      <c r="B137" s="71"/>
      <c r="C137" s="71"/>
      <c r="D137" s="71"/>
      <c r="E137" s="71"/>
      <c r="F137" s="211"/>
      <c r="G137" s="217"/>
      <c r="H137" s="214"/>
      <c r="J137" s="211"/>
      <c r="K137" s="217"/>
      <c r="L137" s="214"/>
    </row>
    <row r="138" spans="1:12">
      <c r="A138" s="71"/>
      <c r="B138" s="71"/>
      <c r="C138" s="71"/>
      <c r="D138" s="71"/>
      <c r="E138" s="71"/>
      <c r="F138" s="212"/>
      <c r="G138" s="218"/>
      <c r="H138" s="215"/>
      <c r="J138" s="212"/>
      <c r="K138" s="218"/>
      <c r="L138" s="215"/>
    </row>
    <row r="139" spans="1:12">
      <c r="A139" s="71"/>
      <c r="B139" s="71"/>
      <c r="C139" s="71"/>
      <c r="D139" s="71"/>
      <c r="E139" s="71"/>
      <c r="F139" s="212"/>
      <c r="G139" s="218"/>
      <c r="H139" s="215"/>
      <c r="J139" s="212"/>
      <c r="K139" s="218"/>
      <c r="L139" s="215"/>
    </row>
    <row r="140" spans="1:12">
      <c r="A140" s="71"/>
      <c r="B140" s="71"/>
      <c r="C140" s="71"/>
      <c r="D140" s="71"/>
      <c r="E140" s="71"/>
      <c r="F140" s="212"/>
      <c r="G140" s="218"/>
      <c r="H140" s="215"/>
      <c r="J140" s="212"/>
      <c r="K140" s="218"/>
      <c r="L140" s="215"/>
    </row>
    <row r="141" spans="1:12">
      <c r="A141" s="71"/>
      <c r="B141" s="71"/>
      <c r="C141" s="71"/>
      <c r="D141" s="71"/>
      <c r="E141" s="71"/>
      <c r="F141" s="212"/>
      <c r="G141" s="218"/>
      <c r="H141" s="215"/>
      <c r="J141" s="212"/>
      <c r="K141" s="218"/>
      <c r="L141" s="215"/>
    </row>
    <row r="142" spans="1:12">
      <c r="A142" s="71"/>
      <c r="B142" s="71"/>
      <c r="C142" s="71"/>
      <c r="D142" s="71"/>
      <c r="E142" s="71"/>
      <c r="F142" s="212"/>
      <c r="G142" s="218"/>
      <c r="H142" s="215"/>
      <c r="J142" s="212"/>
      <c r="K142" s="218"/>
      <c r="L142" s="215"/>
    </row>
    <row r="143" spans="1:12">
      <c r="A143" s="71"/>
      <c r="B143" s="71"/>
      <c r="C143" s="71"/>
      <c r="D143" s="71"/>
      <c r="E143" s="71"/>
      <c r="F143" s="212"/>
      <c r="G143" s="218"/>
      <c r="H143" s="215"/>
      <c r="J143" s="212"/>
      <c r="K143" s="218"/>
      <c r="L143" s="215"/>
    </row>
    <row r="144" spans="1:12">
      <c r="A144" s="71"/>
      <c r="B144" s="71"/>
      <c r="C144" s="71"/>
      <c r="D144" s="71"/>
      <c r="E144" s="71"/>
      <c r="F144" s="211"/>
      <c r="G144" s="217"/>
      <c r="H144" s="214"/>
      <c r="J144" s="211"/>
      <c r="K144" s="217"/>
      <c r="L144" s="214"/>
    </row>
    <row r="145" spans="1:12">
      <c r="A145" s="71"/>
      <c r="B145" s="71"/>
      <c r="C145" s="71"/>
      <c r="D145" s="71"/>
      <c r="E145" s="71"/>
      <c r="F145" s="212"/>
      <c r="G145" s="218"/>
      <c r="H145" s="215"/>
      <c r="J145" s="212"/>
      <c r="K145" s="218"/>
      <c r="L145" s="215"/>
    </row>
    <row r="146" spans="1:12">
      <c r="A146" s="71"/>
      <c r="B146" s="71"/>
      <c r="C146" s="71"/>
      <c r="D146" s="71"/>
      <c r="E146" s="71"/>
      <c r="F146" s="212"/>
      <c r="G146" s="218"/>
      <c r="H146" s="215"/>
      <c r="J146" s="212"/>
      <c r="K146" s="218"/>
      <c r="L146" s="215"/>
    </row>
    <row r="147" spans="1:12">
      <c r="A147" s="71"/>
      <c r="B147" s="71"/>
      <c r="C147" s="71"/>
      <c r="D147" s="71"/>
      <c r="E147" s="71"/>
      <c r="F147" s="212"/>
      <c r="G147" s="218"/>
      <c r="H147" s="215"/>
      <c r="J147" s="212"/>
      <c r="K147" s="218"/>
      <c r="L147" s="215"/>
    </row>
    <row r="148" spans="1:12">
      <c r="A148" s="71"/>
      <c r="B148" s="71"/>
      <c r="C148" s="71"/>
      <c r="D148" s="71"/>
      <c r="E148" s="71"/>
      <c r="F148" s="212"/>
      <c r="G148" s="218"/>
      <c r="H148" s="215"/>
      <c r="J148" s="212"/>
      <c r="K148" s="218"/>
      <c r="L148" s="215"/>
    </row>
    <row r="149" spans="1:12">
      <c r="A149" s="71"/>
      <c r="B149" s="71"/>
      <c r="C149" s="71"/>
      <c r="D149" s="71"/>
      <c r="E149" s="71"/>
      <c r="F149" s="212"/>
      <c r="G149" s="218"/>
      <c r="H149" s="215"/>
      <c r="J149" s="212"/>
      <c r="K149" s="218"/>
      <c r="L149" s="215"/>
    </row>
  </sheetData>
  <sheetProtection algorithmName="SHA-512" hashValue="9HKKyavZKPVJoW46I7e51OZssF2k8VbP0qpSgoQsnx8yKRHRRMCXaqma1dvwWJq/O+HkIhKUZFxGKB1vDv2qCQ==" saltValue="euBEUiwFJ+2FI/ZFNHhATg==" spinCount="100000" sheet="1" objects="1" scenarios="1" sort="0" autoFilter="0" pivotTables="0"/>
  <autoFilter ref="A9:L9"/>
  <mergeCells count="5">
    <mergeCell ref="A7:E7"/>
    <mergeCell ref="F7:H7"/>
    <mergeCell ref="F4:H4"/>
    <mergeCell ref="J4:L4"/>
    <mergeCell ref="J7:L7"/>
  </mergeCells>
  <conditionalFormatting sqref="A11:B17 A18:E149">
    <cfRule type="expression" dxfId="38" priority="13">
      <formula>$A$1=TRUE</formula>
    </cfRule>
  </conditionalFormatting>
  <conditionalFormatting sqref="I11:I83">
    <cfRule type="cellIs" dxfId="37" priority="11" operator="lessThan">
      <formula>0</formula>
    </cfRule>
  </conditionalFormatting>
  <conditionalFormatting sqref="D11:E17">
    <cfRule type="expression" dxfId="36" priority="9">
      <formula>$A$1=TRUE</formula>
    </cfRule>
  </conditionalFormatting>
  <conditionalFormatting sqref="C11:C17">
    <cfRule type="expression" dxfId="35" priority="7">
      <formula>$A$1=TRUE</formula>
    </cfRule>
  </conditionalFormatting>
  <conditionalFormatting sqref="J11:L149">
    <cfRule type="cellIs" dxfId="34" priority="1" operator="lessThan">
      <formula>0</formula>
    </cfRule>
  </conditionalFormatting>
  <conditionalFormatting sqref="F11:G149">
    <cfRule type="expression" dxfId="33" priority="6">
      <formula>$A$1=TRUE</formula>
    </cfRule>
  </conditionalFormatting>
  <conditionalFormatting sqref="F11:H149">
    <cfRule type="cellIs" dxfId="32" priority="4" operator="lessThan">
      <formula>0</formula>
    </cfRule>
  </conditionalFormatting>
  <conditionalFormatting sqref="H11:H149">
    <cfRule type="cellIs" dxfId="31" priority="5" operator="equal">
      <formula>0</formula>
    </cfRule>
  </conditionalFormatting>
  <conditionalFormatting sqref="J11:K149">
    <cfRule type="expression" dxfId="30" priority="3">
      <formula>$A$1=TRUE</formula>
    </cfRule>
  </conditionalFormatting>
  <conditionalFormatting sqref="L11:L149">
    <cfRule type="cellIs" dxfId="29" priority="2"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H70 L12:L29 L11 M11:N11 M12:N70 L31:L70 L3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11</vt:i4>
      </vt:variant>
    </vt:vector>
  </HeadingPairs>
  <TitlesOfParts>
    <vt:vector size="23" baseType="lpstr">
      <vt:lpstr>Voorblad</vt:lpstr>
      <vt:lpstr>Subsidievaststelling</vt:lpstr>
      <vt:lpstr>Samenvattend overzicht</vt:lpstr>
      <vt:lpstr>Dekking</vt:lpstr>
      <vt:lpstr>Typen organisatie</vt:lpstr>
      <vt:lpstr>Werkpakket 1</vt:lpstr>
      <vt:lpstr>Werkpakket 2</vt:lpstr>
      <vt:lpstr>Werkpakket 3</vt:lpstr>
      <vt:lpstr>Werkpakket 4</vt:lpstr>
      <vt:lpstr>Werkpakket 5</vt:lpstr>
      <vt:lpstr>Projectmanagement</vt:lpstr>
      <vt:lpstr>Materiële kosten</vt:lpstr>
      <vt:lpstr>Dekking!Afdrukbereik</vt:lpstr>
      <vt:lpstr>'Samenvattend overzicht'!Afdrukbereik</vt:lpstr>
      <vt:lpstr>Subsidievaststelling!Afdrukbereik</vt:lpstr>
      <vt:lpstr>Voorblad!Afdrukbereik</vt:lpstr>
      <vt:lpstr>'Materiële kosten'!Afdruktitels</vt:lpstr>
      <vt:lpstr>Projectmanagement!Afdruktitels</vt:lpstr>
      <vt:lpstr>'Werkpakket 1'!Afdruktitels</vt:lpstr>
      <vt:lpstr>'Werkpakket 2'!Afdruktitels</vt:lpstr>
      <vt:lpstr>'Werkpakket 3'!Afdruktitels</vt:lpstr>
      <vt:lpstr>'Werkpakket 4'!Afdruktitels</vt:lpstr>
      <vt:lpstr>'Werkpakket 5'!Afdruktitels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Begrotingsformat Building Transformation Capacities</dc:title>
  <dc:creator>Regieorgaan SIA</dc:creator>
  <cp:lastModifiedBy>Witkam, M.  [Matthijs]</cp:lastModifiedBy>
  <cp:lastPrinted>2020-11-03T15:26:23Z</cp:lastPrinted>
  <dcterms:created xsi:type="dcterms:W3CDTF">2013-12-10T13:23:02Z</dcterms:created>
  <dcterms:modified xsi:type="dcterms:W3CDTF">2023-02-21T17:36:45Z</dcterms:modified>
</cp:coreProperties>
</file>